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G:\2. Begrotingproces\Budgetcyclus (Alle jaren)\Budgetcyclus 2027\Voorbereiding\Premie zorguitgaven\Ontwerpbegroting 2027\"/>
    </mc:Choice>
  </mc:AlternateContent>
  <xr:revisionPtr revIDLastSave="0" documentId="13_ncr:1_{67DAA9AE-F463-43FC-BD40-9CEA3BA0A03F}" xr6:coauthVersionLast="47" xr6:coauthVersionMax="47" xr10:uidLastSave="{00000000-0000-0000-0000-000000000000}"/>
  <bookViews>
    <workbookView xWindow="-120" yWindow="-120" windowWidth="29040" windowHeight="15720" tabRatio="799" xr2:uid="{00000000-000D-0000-FFFF-FFFF00000000}"/>
  </bookViews>
  <sheets>
    <sheet name="Tabel 1 Zorguitgaven 1996-2031" sheetId="2" r:id="rId1"/>
    <sheet name="Tabel 2 Groei zorg (premie)"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 l="1"/>
  <c r="D4" i="3"/>
  <c r="E4" i="3"/>
  <c r="F4" i="3"/>
  <c r="G4" i="3"/>
  <c r="H4" i="3"/>
  <c r="I4" i="3"/>
  <c r="J4" i="3"/>
  <c r="K4" i="3"/>
  <c r="L4" i="3"/>
  <c r="M4" i="3"/>
  <c r="N4" i="3"/>
  <c r="O4" i="3"/>
  <c r="P4" i="3"/>
  <c r="Q4" i="3"/>
  <c r="R4" i="3"/>
  <c r="S4" i="3"/>
  <c r="T4" i="3"/>
  <c r="U4" i="3"/>
  <c r="V4" i="3"/>
  <c r="W4" i="3"/>
  <c r="X4" i="3"/>
  <c r="Y4" i="3"/>
  <c r="Z4" i="3"/>
  <c r="AA4" i="3"/>
  <c r="AB4" i="3"/>
  <c r="AC4" i="3"/>
  <c r="AD4" i="3"/>
  <c r="AE4" i="3"/>
  <c r="AF4" i="3"/>
  <c r="AG4" i="3"/>
  <c r="AH4" i="3"/>
  <c r="AI4" i="3"/>
  <c r="AJ4" i="3"/>
  <c r="AK4" i="3"/>
  <c r="AK9" i="3"/>
  <c r="AG43" i="2"/>
  <c r="AG35" i="2"/>
  <c r="AG42" i="2" s="1"/>
  <c r="AG44" i="2" s="1"/>
  <c r="AC7" i="2"/>
  <c r="AC9" i="2" s="1"/>
  <c r="AB9" i="2" l="1"/>
  <c r="D30" i="3"/>
  <c r="E30" i="3"/>
  <c r="F30" i="3"/>
  <c r="G30" i="3"/>
  <c r="H30" i="3"/>
  <c r="I30" i="3"/>
  <c r="J30" i="3"/>
  <c r="K30" i="3"/>
  <c r="L30" i="3"/>
  <c r="M30" i="3"/>
  <c r="N30" i="3"/>
  <c r="O30" i="3"/>
  <c r="P30" i="3"/>
  <c r="Q30" i="3"/>
  <c r="R30" i="3"/>
  <c r="S30" i="3"/>
  <c r="T30" i="3"/>
  <c r="U30" i="3"/>
  <c r="V30" i="3"/>
  <c r="W30" i="3"/>
  <c r="X30" i="3"/>
  <c r="Y30" i="3"/>
  <c r="Z30" i="3"/>
  <c r="AA30" i="3"/>
  <c r="C30" i="3"/>
  <c r="D28" i="3"/>
  <c r="E28" i="3"/>
  <c r="F28" i="3"/>
  <c r="G28" i="3"/>
  <c r="H28" i="3"/>
  <c r="I28" i="3"/>
  <c r="J28" i="3"/>
  <c r="K28" i="3"/>
  <c r="L28" i="3"/>
  <c r="M28" i="3"/>
  <c r="N28" i="3"/>
  <c r="O28" i="3"/>
  <c r="P28" i="3"/>
  <c r="Q28" i="3"/>
  <c r="R28" i="3"/>
  <c r="S28" i="3"/>
  <c r="T28" i="3"/>
  <c r="U28" i="3"/>
  <c r="V28" i="3"/>
  <c r="W28" i="3"/>
  <c r="X28" i="3"/>
  <c r="Y28" i="3"/>
  <c r="Z28" i="3"/>
  <c r="AA28" i="3"/>
  <c r="C28" i="3"/>
  <c r="D26" i="3"/>
  <c r="E26" i="3"/>
  <c r="F26" i="3"/>
  <c r="G26" i="3"/>
  <c r="H26" i="3"/>
  <c r="I26" i="3"/>
  <c r="J26" i="3"/>
  <c r="K26" i="3"/>
  <c r="L26" i="3"/>
  <c r="M26" i="3"/>
  <c r="N26" i="3"/>
  <c r="O26" i="3"/>
  <c r="P26" i="3"/>
  <c r="Q26" i="3"/>
  <c r="R26" i="3"/>
  <c r="S26" i="3"/>
  <c r="T26" i="3"/>
  <c r="U26" i="3"/>
  <c r="V26" i="3"/>
  <c r="W26" i="3"/>
  <c r="X26" i="3"/>
  <c r="Y26" i="3"/>
  <c r="Z26" i="3"/>
  <c r="AA26" i="3"/>
  <c r="C26" i="3"/>
  <c r="D24" i="3"/>
  <c r="E24" i="3"/>
  <c r="F24" i="3"/>
  <c r="G24" i="3"/>
  <c r="H24" i="3"/>
  <c r="I24" i="3"/>
  <c r="J24" i="3"/>
  <c r="K24" i="3"/>
  <c r="L24" i="3"/>
  <c r="M24" i="3"/>
  <c r="N24" i="3"/>
  <c r="O24" i="3"/>
  <c r="P24" i="3"/>
  <c r="Q24" i="3"/>
  <c r="R24" i="3"/>
  <c r="S24" i="3"/>
  <c r="T24" i="3"/>
  <c r="U24" i="3"/>
  <c r="V24" i="3"/>
  <c r="W24" i="3"/>
  <c r="X24" i="3"/>
  <c r="Y24" i="3"/>
  <c r="Z24" i="3"/>
  <c r="AA24" i="3"/>
  <c r="C24" i="3"/>
  <c r="D19" i="2"/>
  <c r="E19" i="2"/>
  <c r="F19" i="2"/>
  <c r="G19" i="2"/>
  <c r="H19" i="2"/>
  <c r="I19" i="2"/>
  <c r="J19" i="2"/>
  <c r="K19" i="2"/>
  <c r="L19" i="2"/>
  <c r="M19" i="2"/>
  <c r="N19" i="2"/>
  <c r="O19" i="2"/>
  <c r="P19" i="2"/>
  <c r="Q19" i="2"/>
  <c r="R19" i="2"/>
  <c r="S19" i="2"/>
  <c r="T19" i="2"/>
  <c r="U19" i="2"/>
  <c r="V19" i="2"/>
  <c r="W19" i="2"/>
  <c r="X19" i="2"/>
  <c r="Y19" i="2"/>
  <c r="Z19" i="2"/>
  <c r="AA19" i="2"/>
  <c r="AB19" i="2"/>
  <c r="C19" i="2"/>
  <c r="C23" i="3"/>
  <c r="D21" i="3"/>
  <c r="E21" i="3"/>
  <c r="F21" i="3"/>
  <c r="G21" i="3"/>
  <c r="H21" i="3"/>
  <c r="I21" i="3"/>
  <c r="J21" i="3"/>
  <c r="K21" i="3"/>
  <c r="L21" i="3"/>
  <c r="M21" i="3"/>
  <c r="N21" i="3"/>
  <c r="O21" i="3"/>
  <c r="P21" i="3"/>
  <c r="Q21" i="3"/>
  <c r="R21" i="3"/>
  <c r="S21" i="3"/>
  <c r="T21" i="3"/>
  <c r="U21" i="3"/>
  <c r="V21" i="3"/>
  <c r="W21" i="3"/>
  <c r="X21" i="3"/>
  <c r="Y21" i="3"/>
  <c r="Z21" i="3"/>
  <c r="AA21" i="3"/>
  <c r="C21" i="3"/>
  <c r="D19" i="3"/>
  <c r="E19" i="3"/>
  <c r="F19" i="3"/>
  <c r="G19" i="3"/>
  <c r="H19" i="3"/>
  <c r="I19" i="3"/>
  <c r="J19" i="3"/>
  <c r="K19" i="3"/>
  <c r="L19" i="3"/>
  <c r="M19" i="3"/>
  <c r="N19" i="3"/>
  <c r="O19" i="3"/>
  <c r="P19" i="3"/>
  <c r="Q19" i="3"/>
  <c r="R19" i="3"/>
  <c r="S19" i="3"/>
  <c r="T19" i="3"/>
  <c r="U19" i="3"/>
  <c r="V19" i="3"/>
  <c r="W19" i="3"/>
  <c r="X19" i="3"/>
  <c r="Y19" i="3"/>
  <c r="Z19" i="3"/>
  <c r="AA19" i="3"/>
  <c r="C19" i="3"/>
  <c r="D18" i="3"/>
  <c r="E18" i="3"/>
  <c r="F18" i="3"/>
  <c r="G18" i="3"/>
  <c r="H18" i="3"/>
  <c r="I18" i="3"/>
  <c r="J18" i="3"/>
  <c r="K18" i="3"/>
  <c r="L18" i="3"/>
  <c r="M18" i="3"/>
  <c r="N18" i="3"/>
  <c r="O18" i="3"/>
  <c r="P18" i="3"/>
  <c r="Q18" i="3"/>
  <c r="R18" i="3"/>
  <c r="S18" i="3"/>
  <c r="T18" i="3"/>
  <c r="U18" i="3"/>
  <c r="V18" i="3"/>
  <c r="W18" i="3"/>
  <c r="X18" i="3"/>
  <c r="Y18" i="3"/>
  <c r="Z18" i="3"/>
  <c r="AA18" i="3"/>
  <c r="C18" i="3"/>
  <c r="D16" i="3"/>
  <c r="E16" i="3"/>
  <c r="F16" i="3"/>
  <c r="G16" i="3"/>
  <c r="H16" i="3"/>
  <c r="I16" i="3"/>
  <c r="J16" i="3"/>
  <c r="K16" i="3"/>
  <c r="L16" i="3"/>
  <c r="M16" i="3"/>
  <c r="N16" i="3"/>
  <c r="O16" i="3"/>
  <c r="P16" i="3"/>
  <c r="Q16" i="3"/>
  <c r="R16" i="3"/>
  <c r="S16" i="3"/>
  <c r="T16" i="3"/>
  <c r="U16" i="3"/>
  <c r="V16" i="3"/>
  <c r="W16" i="3"/>
  <c r="X16" i="3"/>
  <c r="Y16" i="3"/>
  <c r="Z16" i="3"/>
  <c r="AA16" i="3"/>
  <c r="C16" i="3"/>
  <c r="D14" i="3"/>
  <c r="E14" i="3"/>
  <c r="F14" i="3"/>
  <c r="G14" i="3"/>
  <c r="H14" i="3"/>
  <c r="I14" i="3"/>
  <c r="J14" i="3"/>
  <c r="K14" i="3"/>
  <c r="L14" i="3"/>
  <c r="M14" i="3"/>
  <c r="N14" i="3"/>
  <c r="O14" i="3"/>
  <c r="P14" i="3"/>
  <c r="Q14" i="3"/>
  <c r="R14" i="3"/>
  <c r="S14" i="3"/>
  <c r="T14" i="3"/>
  <c r="U14" i="3"/>
  <c r="V14" i="3"/>
  <c r="W14" i="3"/>
  <c r="X14" i="3"/>
  <c r="Y14" i="3"/>
  <c r="Z14" i="3"/>
  <c r="AA14" i="3"/>
  <c r="C14" i="3"/>
  <c r="D13" i="3"/>
  <c r="E13" i="3"/>
  <c r="F13" i="3"/>
  <c r="G13" i="3"/>
  <c r="H13" i="3"/>
  <c r="I13" i="3"/>
  <c r="J13" i="3"/>
  <c r="K13" i="3"/>
  <c r="L13" i="3"/>
  <c r="M13" i="3"/>
  <c r="N13" i="3"/>
  <c r="O13" i="3"/>
  <c r="P13" i="3"/>
  <c r="Q13" i="3"/>
  <c r="R13" i="3"/>
  <c r="S13" i="3"/>
  <c r="T13" i="3"/>
  <c r="U13" i="3"/>
  <c r="V13" i="3"/>
  <c r="W13" i="3"/>
  <c r="X13" i="3"/>
  <c r="Y13" i="3"/>
  <c r="Z13" i="3"/>
  <c r="AA13" i="3"/>
  <c r="C13" i="3"/>
  <c r="D11" i="3"/>
  <c r="E11" i="3"/>
  <c r="F11" i="3"/>
  <c r="G11" i="3"/>
  <c r="H11" i="3"/>
  <c r="I11" i="3"/>
  <c r="J11" i="3"/>
  <c r="K11" i="3"/>
  <c r="L11" i="3"/>
  <c r="M11" i="3"/>
  <c r="N11" i="3"/>
  <c r="O11" i="3"/>
  <c r="P11" i="3"/>
  <c r="Q11" i="3"/>
  <c r="R11" i="3"/>
  <c r="S11" i="3"/>
  <c r="T11" i="3"/>
  <c r="U11" i="3"/>
  <c r="V11" i="3"/>
  <c r="W11" i="3"/>
  <c r="X11" i="3"/>
  <c r="Y11" i="3"/>
  <c r="Z11" i="3"/>
  <c r="AA11" i="3"/>
  <c r="C11" i="3"/>
  <c r="D9" i="3"/>
  <c r="E9" i="3"/>
  <c r="F9" i="3"/>
  <c r="G9" i="3"/>
  <c r="H9" i="3"/>
  <c r="I9" i="3"/>
  <c r="J9" i="3"/>
  <c r="K9" i="3"/>
  <c r="L9" i="3"/>
  <c r="M9" i="3"/>
  <c r="N9" i="3"/>
  <c r="O9" i="3"/>
  <c r="P9" i="3"/>
  <c r="Q9" i="3"/>
  <c r="R9" i="3"/>
  <c r="S9" i="3"/>
  <c r="T9" i="3"/>
  <c r="U9" i="3"/>
  <c r="V9" i="3"/>
  <c r="W9" i="3"/>
  <c r="X9" i="3"/>
  <c r="Y9" i="3"/>
  <c r="Z9" i="3"/>
  <c r="AA9" i="3"/>
  <c r="C9" i="3"/>
  <c r="D8" i="3"/>
  <c r="E8" i="3"/>
  <c r="F8" i="3"/>
  <c r="G8" i="3"/>
  <c r="H8" i="3"/>
  <c r="I8" i="3"/>
  <c r="J8" i="3"/>
  <c r="K8" i="3"/>
  <c r="L8" i="3"/>
  <c r="M8" i="3"/>
  <c r="N8" i="3"/>
  <c r="O8" i="3"/>
  <c r="P8" i="3"/>
  <c r="Q8" i="3"/>
  <c r="R8" i="3"/>
  <c r="S8" i="3"/>
  <c r="T8" i="3"/>
  <c r="U8" i="3"/>
  <c r="V8" i="3"/>
  <c r="W8" i="3"/>
  <c r="X8" i="3"/>
  <c r="Y8" i="3"/>
  <c r="Z8" i="3"/>
  <c r="AA8" i="3"/>
  <c r="D6" i="3"/>
  <c r="E6" i="3"/>
  <c r="F6" i="3"/>
  <c r="G6" i="3"/>
  <c r="H6" i="3"/>
  <c r="I6" i="3"/>
  <c r="J6" i="3"/>
  <c r="K6" i="3"/>
  <c r="L6" i="3"/>
  <c r="M6" i="3"/>
  <c r="N6" i="3"/>
  <c r="O6" i="3"/>
  <c r="P6" i="3"/>
  <c r="Q6" i="3"/>
  <c r="R6" i="3"/>
  <c r="S6" i="3"/>
  <c r="T6" i="3"/>
  <c r="U6" i="3"/>
  <c r="V6" i="3"/>
  <c r="W6" i="3"/>
  <c r="X6" i="3"/>
  <c r="Y6" i="3"/>
  <c r="Z6" i="3"/>
  <c r="AA6" i="3"/>
  <c r="C6" i="3"/>
  <c r="D3" i="3"/>
  <c r="E3" i="3"/>
  <c r="F3" i="3"/>
  <c r="G3" i="3"/>
  <c r="H3" i="3"/>
  <c r="I3" i="3"/>
  <c r="J3" i="3"/>
  <c r="K3" i="3"/>
  <c r="L3" i="3"/>
  <c r="M3" i="3"/>
  <c r="N3" i="3"/>
  <c r="O3" i="3"/>
  <c r="P3" i="3"/>
  <c r="Q3" i="3"/>
  <c r="R3" i="3"/>
  <c r="S3" i="3"/>
  <c r="T3" i="3"/>
  <c r="U3" i="3"/>
  <c r="V3" i="3"/>
  <c r="W3" i="3"/>
  <c r="X3" i="3"/>
  <c r="Y3" i="3"/>
  <c r="Z3" i="3"/>
  <c r="AA3" i="3"/>
  <c r="D7" i="2"/>
  <c r="C3" i="3"/>
  <c r="C44" i="2"/>
  <c r="C42" i="2"/>
  <c r="D29" i="2"/>
  <c r="E29" i="2"/>
  <c r="F29" i="2"/>
  <c r="G29" i="2"/>
  <c r="H29" i="2"/>
  <c r="I29" i="2"/>
  <c r="J29" i="2"/>
  <c r="K29" i="2"/>
  <c r="L29" i="2"/>
  <c r="M29" i="2"/>
  <c r="N29" i="2"/>
  <c r="O29" i="2"/>
  <c r="P29" i="2"/>
  <c r="Q29" i="2"/>
  <c r="R29" i="2"/>
  <c r="S29" i="2"/>
  <c r="T29" i="2"/>
  <c r="U29" i="2"/>
  <c r="V29" i="2"/>
  <c r="W29" i="2"/>
  <c r="X29" i="2"/>
  <c r="Y29" i="2"/>
  <c r="Z29" i="2"/>
  <c r="AA29" i="2"/>
  <c r="AB29" i="2"/>
  <c r="AC29" i="2"/>
  <c r="AD29" i="2"/>
  <c r="AE29" i="2"/>
  <c r="AF29" i="2"/>
  <c r="AG29" i="2"/>
  <c r="AH29" i="2"/>
  <c r="AI29" i="2"/>
  <c r="AJ29" i="2"/>
  <c r="AK29" i="2"/>
  <c r="AL29" i="2"/>
  <c r="C29" i="2"/>
  <c r="C27" i="2"/>
  <c r="U27" i="2"/>
  <c r="D18" i="2"/>
  <c r="E18" i="2"/>
  <c r="F18" i="2"/>
  <c r="G18" i="2"/>
  <c r="H18" i="2"/>
  <c r="I18" i="2"/>
  <c r="J18" i="2"/>
  <c r="K18" i="2"/>
  <c r="L18" i="2"/>
  <c r="M18" i="2"/>
  <c r="N18" i="2"/>
  <c r="O18" i="2"/>
  <c r="P18" i="2"/>
  <c r="Q18" i="2"/>
  <c r="R18" i="2"/>
  <c r="S18" i="2"/>
  <c r="T18" i="2"/>
  <c r="U18" i="2"/>
  <c r="V18" i="2"/>
  <c r="W18" i="2"/>
  <c r="X18" i="2"/>
  <c r="Y18" i="2"/>
  <c r="Z18" i="2"/>
  <c r="AA18" i="2"/>
  <c r="AB18" i="2"/>
  <c r="C18" i="2"/>
  <c r="D17" i="2"/>
  <c r="E17" i="2"/>
  <c r="F17" i="2"/>
  <c r="G17" i="2"/>
  <c r="H17" i="2"/>
  <c r="I17" i="2"/>
  <c r="J17" i="2"/>
  <c r="K17" i="2"/>
  <c r="L17" i="2"/>
  <c r="M17" i="2"/>
  <c r="N17" i="2"/>
  <c r="O17" i="2"/>
  <c r="P17" i="2"/>
  <c r="Q17" i="2"/>
  <c r="R17" i="2"/>
  <c r="S17" i="2"/>
  <c r="T17" i="2"/>
  <c r="U17" i="2"/>
  <c r="V17" i="2"/>
  <c r="W17" i="2"/>
  <c r="X17" i="2"/>
  <c r="Y17" i="2"/>
  <c r="Z17" i="2"/>
  <c r="AA17" i="2"/>
  <c r="AB17" i="2"/>
  <c r="C17" i="2"/>
  <c r="X14" i="2"/>
  <c r="S14" i="2"/>
  <c r="C14" i="2"/>
  <c r="Z9" i="2"/>
  <c r="X9" i="2"/>
  <c r="J9" i="2"/>
  <c r="C9" i="2"/>
  <c r="E7" i="2"/>
  <c r="F7" i="2"/>
  <c r="G7" i="2"/>
  <c r="H7" i="2"/>
  <c r="I7" i="2"/>
  <c r="J7" i="2"/>
  <c r="K7" i="2"/>
  <c r="L7" i="2"/>
  <c r="M7" i="2"/>
  <c r="N7" i="2"/>
  <c r="O7" i="2"/>
  <c r="P7" i="2"/>
  <c r="Q7" i="2"/>
  <c r="R7" i="2"/>
  <c r="S7" i="2"/>
  <c r="T7" i="2"/>
  <c r="U7" i="2"/>
  <c r="V7" i="2"/>
  <c r="W7" i="2"/>
  <c r="X7" i="2"/>
  <c r="Y7" i="2"/>
  <c r="Z7" i="2"/>
  <c r="AA7" i="2"/>
  <c r="AB7" i="2"/>
  <c r="C7" i="2"/>
  <c r="C43" i="2"/>
  <c r="AJ38" i="2"/>
  <c r="AG38" i="2"/>
  <c r="AB6" i="2"/>
  <c r="AB13" i="3"/>
  <c r="AB14" i="3" s="1"/>
  <c r="AB16" i="3" s="1"/>
  <c r="AL7" i="2"/>
  <c r="AK7" i="2"/>
  <c r="AJ7" i="2"/>
  <c r="AI7" i="2"/>
  <c r="AH7" i="2"/>
  <c r="AG7" i="2"/>
  <c r="AF7" i="2"/>
  <c r="AE7" i="2"/>
  <c r="AD7" i="2"/>
  <c r="D43" i="2"/>
  <c r="E43" i="2"/>
  <c r="F43" i="2"/>
  <c r="G43" i="2"/>
  <c r="H43" i="2"/>
  <c r="I43" i="2"/>
  <c r="J43" i="2"/>
  <c r="K43" i="2"/>
  <c r="L43" i="2"/>
  <c r="M43" i="2"/>
  <c r="N43" i="2"/>
  <c r="O43" i="2"/>
  <c r="P43" i="2"/>
  <c r="Q43" i="2"/>
  <c r="R43" i="2"/>
  <c r="S43" i="2"/>
  <c r="T43" i="2"/>
  <c r="U43" i="2"/>
  <c r="V43" i="2"/>
  <c r="W43" i="2"/>
  <c r="X43" i="2"/>
  <c r="Y43" i="2"/>
  <c r="Z43" i="2"/>
  <c r="AA43" i="2"/>
  <c r="AB43" i="2"/>
  <c r="AK35" i="2" l="1"/>
  <c r="AH35" i="2"/>
  <c r="AH42" i="2" s="1"/>
  <c r="AH13" i="3"/>
  <c r="AH14" i="3" s="1"/>
  <c r="AH16" i="3" s="1"/>
  <c r="AI38" i="2"/>
  <c r="AL38" i="2"/>
  <c r="AJ35" i="2"/>
  <c r="AL35" i="2"/>
  <c r="AL39" i="2" s="1"/>
  <c r="AI35" i="2"/>
  <c r="AH38" i="2"/>
  <c r="AK38" i="2"/>
  <c r="AI13" i="3"/>
  <c r="AI14" i="3" s="1"/>
  <c r="AI16" i="3" s="1"/>
  <c r="AI18" i="2"/>
  <c r="AJ13" i="3"/>
  <c r="AJ14" i="3" s="1"/>
  <c r="AJ16" i="3" s="1"/>
  <c r="AL18" i="2"/>
  <c r="AC18" i="2"/>
  <c r="AC13" i="3"/>
  <c r="AC14" i="3" s="1"/>
  <c r="AC16" i="3" s="1"/>
  <c r="AD18" i="2"/>
  <c r="AC17" i="2"/>
  <c r="AL14" i="2"/>
  <c r="AH18" i="2"/>
  <c r="AF18" i="2"/>
  <c r="AK18" i="2"/>
  <c r="AE13" i="3"/>
  <c r="AE14" i="3" s="1"/>
  <c r="AE16" i="3" s="1"/>
  <c r="AF9" i="2"/>
  <c r="AJ14" i="2"/>
  <c r="AG13" i="3"/>
  <c r="AG14" i="3" s="1"/>
  <c r="AG16" i="3" s="1"/>
  <c r="AG17" i="2"/>
  <c r="AG18" i="2"/>
  <c r="AF3" i="3"/>
  <c r="AF6" i="3" s="1"/>
  <c r="AJ18" i="2"/>
  <c r="AD13" i="3"/>
  <c r="AD14" i="3" s="1"/>
  <c r="AD16" i="3" s="1"/>
  <c r="AE18" i="2"/>
  <c r="AD17" i="2"/>
  <c r="AD19" i="2" s="1"/>
  <c r="AC28" i="3" s="1"/>
  <c r="AC30" i="3" s="1"/>
  <c r="AC3" i="3"/>
  <c r="AC6" i="3" s="1"/>
  <c r="AE9" i="2"/>
  <c r="AE17" i="2"/>
  <c r="AD3" i="3"/>
  <c r="AD6" i="3" s="1"/>
  <c r="AE3" i="3"/>
  <c r="AE6" i="3" s="1"/>
  <c r="AG3" i="3"/>
  <c r="AG6" i="3" s="1"/>
  <c r="AH17" i="2"/>
  <c r="AI17" i="2"/>
  <c r="AH3" i="3"/>
  <c r="AH6" i="3" s="1"/>
  <c r="AI9" i="2"/>
  <c r="AI3" i="3"/>
  <c r="AI6" i="3" s="1"/>
  <c r="AJ17" i="2"/>
  <c r="AJ9" i="2"/>
  <c r="AJ3" i="3"/>
  <c r="AJ6" i="3" s="1"/>
  <c r="AK17" i="2"/>
  <c r="AK9" i="2"/>
  <c r="AK3" i="3"/>
  <c r="AK6" i="3" s="1"/>
  <c r="AL9" i="2"/>
  <c r="AL17" i="2"/>
  <c r="AL19" i="2" s="1"/>
  <c r="AK28" i="3" s="1"/>
  <c r="AK30" i="3" s="1"/>
  <c r="AB8" i="3"/>
  <c r="AB9" i="3" s="1"/>
  <c r="AB11" i="3" s="1"/>
  <c r="AF17" i="2"/>
  <c r="AF13" i="3"/>
  <c r="AF14" i="3" s="1"/>
  <c r="AF16" i="3" s="1"/>
  <c r="AB3" i="3"/>
  <c r="AB6" i="3" s="1"/>
  <c r="AK13" i="3"/>
  <c r="AK14" i="3" s="1"/>
  <c r="AK16" i="3" s="1"/>
  <c r="AF43" i="2"/>
  <c r="AE43" i="2"/>
  <c r="AD43" i="2"/>
  <c r="AC43" i="2"/>
  <c r="AB27" i="2"/>
  <c r="Z27" i="2"/>
  <c r="Y27" i="2"/>
  <c r="X27" i="2"/>
  <c r="V27" i="2"/>
  <c r="D27" i="2"/>
  <c r="E27" i="2"/>
  <c r="F27" i="2"/>
  <c r="G27" i="2"/>
  <c r="H27" i="2"/>
  <c r="I27" i="2"/>
  <c r="J27" i="2"/>
  <c r="K27" i="2"/>
  <c r="L27" i="2"/>
  <c r="M27" i="2"/>
  <c r="N27" i="2"/>
  <c r="O27" i="2"/>
  <c r="P27" i="2"/>
  <c r="Q27" i="2"/>
  <c r="R27" i="2"/>
  <c r="S27" i="2"/>
  <c r="T27" i="2"/>
  <c r="W27" i="2"/>
  <c r="AA27" i="2"/>
  <c r="AC27" i="2"/>
  <c r="AD27" i="2"/>
  <c r="AE27" i="2"/>
  <c r="AF27" i="2"/>
  <c r="AG27" i="2"/>
  <c r="AH27" i="2"/>
  <c r="AI27" i="2"/>
  <c r="AJ27" i="2"/>
  <c r="AK27" i="2"/>
  <c r="AL27" i="2"/>
  <c r="D14" i="2"/>
  <c r="E14" i="2"/>
  <c r="F14" i="2"/>
  <c r="G14" i="2"/>
  <c r="H14" i="2"/>
  <c r="I14" i="2"/>
  <c r="J14" i="2"/>
  <c r="K14" i="2"/>
  <c r="L14" i="2"/>
  <c r="M14" i="2"/>
  <c r="N14" i="2"/>
  <c r="O14" i="2"/>
  <c r="P14" i="2"/>
  <c r="Q14" i="2"/>
  <c r="R14" i="2"/>
  <c r="T14" i="2"/>
  <c r="U14" i="2"/>
  <c r="V14" i="2"/>
  <c r="W14" i="2"/>
  <c r="Y14" i="2"/>
  <c r="Z14" i="2"/>
  <c r="AA14" i="2"/>
  <c r="AB14" i="2"/>
  <c r="N42" i="2"/>
  <c r="O42" i="2"/>
  <c r="V42" i="2"/>
  <c r="Z42" i="2"/>
  <c r="AE42" i="2"/>
  <c r="AK39" i="2" l="1"/>
  <c r="AI19" i="2"/>
  <c r="AH28" i="3" s="1"/>
  <c r="AH30" i="3" s="1"/>
  <c r="AG39" i="2"/>
  <c r="AC19" i="2"/>
  <c r="AB28" i="3" s="1"/>
  <c r="AB30" i="3" s="1"/>
  <c r="AK19" i="2"/>
  <c r="AJ28" i="3" s="1"/>
  <c r="AJ30" i="3" s="1"/>
  <c r="AF19" i="2"/>
  <c r="AE28" i="3" s="1"/>
  <c r="AH19" i="2"/>
  <c r="AG28" i="3" s="1"/>
  <c r="AG30" i="3" s="1"/>
  <c r="AK8" i="3"/>
  <c r="AK11" i="3" s="1"/>
  <c r="AJ19" i="2"/>
  <c r="AI28" i="3" s="1"/>
  <c r="AI30" i="3" s="1"/>
  <c r="AG19" i="2"/>
  <c r="AF28" i="3" s="1"/>
  <c r="AF30" i="3" s="1"/>
  <c r="AE19" i="2"/>
  <c r="AD28" i="3" s="1"/>
  <c r="AD30" i="3" s="1"/>
  <c r="AE8" i="3"/>
  <c r="AE9" i="3" s="1"/>
  <c r="AE11" i="3" s="1"/>
  <c r="AJ8" i="3"/>
  <c r="AJ9" i="3" s="1"/>
  <c r="AJ11" i="3" s="1"/>
  <c r="AI8" i="3"/>
  <c r="AI9" i="3" s="1"/>
  <c r="AI11" i="3" s="1"/>
  <c r="L42" i="2"/>
  <c r="M42" i="2"/>
  <c r="AL42" i="2"/>
  <c r="AD42" i="2"/>
  <c r="H42" i="2"/>
  <c r="I42" i="2"/>
  <c r="I44" i="2" s="1"/>
  <c r="G42" i="2"/>
  <c r="G44" i="2" s="1"/>
  <c r="J42" i="2"/>
  <c r="AA42" i="2"/>
  <c r="AA44" i="2" s="1"/>
  <c r="K42" i="2"/>
  <c r="K44" i="2" s="1"/>
  <c r="E42" i="2"/>
  <c r="F42" i="2"/>
  <c r="P42" i="2"/>
  <c r="P44" i="2" s="1"/>
  <c r="D42" i="2"/>
  <c r="D44" i="2" s="1"/>
  <c r="AB42" i="2"/>
  <c r="AB44" i="2" s="1"/>
  <c r="Y42" i="2"/>
  <c r="Y44" i="2" s="1"/>
  <c r="S42" i="2"/>
  <c r="S44" i="2" s="1"/>
  <c r="W42" i="2"/>
  <c r="U42" i="2"/>
  <c r="U44" i="2" s="1"/>
  <c r="R42" i="2"/>
  <c r="Q42" i="2"/>
  <c r="T42" i="2"/>
  <c r="X42" i="2"/>
  <c r="X44" i="2" s="1"/>
  <c r="AF42" i="2"/>
  <c r="AI43" i="2"/>
  <c r="T9" i="2"/>
  <c r="H9" i="2"/>
  <c r="S9" i="2"/>
  <c r="G9" i="2"/>
  <c r="R9" i="2"/>
  <c r="F9" i="2"/>
  <c r="Q9" i="2"/>
  <c r="E9" i="2"/>
  <c r="AA9" i="2"/>
  <c r="O9" i="2"/>
  <c r="N9" i="2"/>
  <c r="Y9" i="2"/>
  <c r="M9" i="2"/>
  <c r="L9" i="2"/>
  <c r="W9" i="2"/>
  <c r="K9" i="2"/>
  <c r="V9" i="2"/>
  <c r="U9" i="2"/>
  <c r="I9" i="2"/>
  <c r="AL43" i="2"/>
  <c r="AK43" i="2"/>
  <c r="AJ43" i="2"/>
  <c r="O44" i="2"/>
  <c r="AH43" i="2"/>
  <c r="AH44" i="2" s="1"/>
  <c r="L44" i="2"/>
  <c r="W44" i="2"/>
  <c r="AK42" i="2"/>
  <c r="AJ42" i="2"/>
  <c r="AI42" i="2"/>
  <c r="AE14" i="2"/>
  <c r="AD14" i="2"/>
  <c r="AK14" i="2"/>
  <c r="AG14" i="2"/>
  <c r="AF14" i="2"/>
  <c r="AI14" i="2"/>
  <c r="AH14" i="2"/>
  <c r="AG9" i="2"/>
  <c r="AF8" i="3" s="1"/>
  <c r="AF9" i="3" s="1"/>
  <c r="AF11" i="3" s="1"/>
  <c r="AD9" i="2"/>
  <c r="AC8" i="3" s="1"/>
  <c r="AC9" i="3" s="1"/>
  <c r="AC11" i="3" s="1"/>
  <c r="AH9" i="2"/>
  <c r="AG8" i="3" s="1"/>
  <c r="AG9" i="3" s="1"/>
  <c r="AG11" i="3" s="1"/>
  <c r="P9" i="2"/>
  <c r="D9" i="2"/>
  <c r="AC14" i="2"/>
  <c r="AB18" i="3" s="1"/>
  <c r="AB19" i="3" s="1"/>
  <c r="AB21" i="3" s="1"/>
  <c r="AE18" i="3" l="1"/>
  <c r="AE19" i="3" s="1"/>
  <c r="AE21" i="3" s="1"/>
  <c r="AG18" i="3"/>
  <c r="AG19" i="3" s="1"/>
  <c r="AG21" i="3" s="1"/>
  <c r="AD18" i="3"/>
  <c r="AD19" i="3" s="1"/>
  <c r="AD21" i="3" s="1"/>
  <c r="AH18" i="3"/>
  <c r="AH19" i="3" s="1"/>
  <c r="AH21" i="3" s="1"/>
  <c r="AI18" i="3"/>
  <c r="AI19" i="3" s="1"/>
  <c r="AI21" i="3" s="1"/>
  <c r="AF18" i="3"/>
  <c r="AF19" i="3" s="1"/>
  <c r="AF21" i="3" s="1"/>
  <c r="AD8" i="3"/>
  <c r="AD9" i="3" s="1"/>
  <c r="AD11" i="3" s="1"/>
  <c r="AJ18" i="3"/>
  <c r="AJ19" i="3" s="1"/>
  <c r="AJ21" i="3" s="1"/>
  <c r="AK18" i="3"/>
  <c r="AK19" i="3" s="1"/>
  <c r="AK21" i="3" s="1"/>
  <c r="AC18" i="3"/>
  <c r="AC19" i="3" s="1"/>
  <c r="AC21" i="3" s="1"/>
  <c r="AH8" i="3"/>
  <c r="AH9" i="3" s="1"/>
  <c r="AH11" i="3" s="1"/>
  <c r="AK23" i="3"/>
  <c r="AK24" i="3" s="1"/>
  <c r="AK26" i="3" s="1"/>
  <c r="V23" i="3"/>
  <c r="Y23" i="3"/>
  <c r="D23" i="3"/>
  <c r="W23" i="3"/>
  <c r="H23" i="3"/>
  <c r="K23" i="3"/>
  <c r="P23" i="3"/>
  <c r="F23" i="3"/>
  <c r="T23" i="3"/>
  <c r="N23" i="3"/>
  <c r="L23" i="3"/>
  <c r="R23" i="3"/>
  <c r="Z23" i="3"/>
  <c r="I23" i="3"/>
  <c r="X23" i="3"/>
  <c r="G23" i="3"/>
  <c r="U23" i="3"/>
  <c r="E23" i="3"/>
  <c r="S23" i="3"/>
  <c r="O23" i="3"/>
  <c r="J23" i="3"/>
  <c r="M23" i="3"/>
  <c r="AA23" i="3"/>
  <c r="Q23" i="3"/>
  <c r="AH39" i="2"/>
  <c r="AL44" i="2"/>
  <c r="AJ23" i="3"/>
  <c r="AJ24" i="3" s="1"/>
  <c r="AJ26" i="3" s="1"/>
  <c r="AC42" i="2"/>
  <c r="AJ39" i="2"/>
  <c r="AI39" i="2"/>
  <c r="C8" i="3"/>
  <c r="AI44" i="2"/>
  <c r="AJ44" i="2"/>
  <c r="H44" i="2"/>
  <c r="T44" i="2"/>
  <c r="AF44" i="2"/>
  <c r="N44" i="2"/>
  <c r="Z44" i="2"/>
  <c r="J44" i="2"/>
  <c r="M44" i="2"/>
  <c r="V44" i="2"/>
  <c r="AE44" i="2"/>
  <c r="R44" i="2"/>
  <c r="E44" i="2"/>
  <c r="Q44" i="2"/>
  <c r="AD44" i="2"/>
  <c r="F44" i="2"/>
  <c r="AE23" i="3" l="1"/>
  <c r="AE24" i="3" s="1"/>
  <c r="AE26" i="3" s="1"/>
  <c r="AF23" i="3"/>
  <c r="AF24" i="3" s="1"/>
  <c r="AF26" i="3" s="1"/>
  <c r="AG23" i="3"/>
  <c r="AG24" i="3" s="1"/>
  <c r="AG26" i="3" s="1"/>
  <c r="AI23" i="3"/>
  <c r="AI24" i="3" s="1"/>
  <c r="AI26" i="3" s="1"/>
  <c r="AH23" i="3"/>
  <c r="AH24" i="3" s="1"/>
  <c r="AH26" i="3" s="1"/>
  <c r="AB23" i="3"/>
  <c r="AB24" i="3" s="1"/>
  <c r="AB26" i="3" s="1"/>
  <c r="AD23" i="3"/>
  <c r="AD24" i="3" s="1"/>
  <c r="AD26" i="3" s="1"/>
  <c r="AC23" i="3"/>
  <c r="AC24" i="3" s="1"/>
  <c r="AC26" i="3" s="1"/>
  <c r="AK44" i="2"/>
  <c r="AC44" i="2"/>
  <c r="AE30" i="3" l="1"/>
</calcChain>
</file>

<file path=xl/sharedStrings.xml><?xml version="1.0" encoding="utf-8"?>
<sst xmlns="http://schemas.openxmlformats.org/spreadsheetml/2006/main" count="75" uniqueCount="67">
  <si>
    <t>Zorgverzekeringswet (Zvw)</t>
  </si>
  <si>
    <t>Bruto-uitgaven</t>
  </si>
  <si>
    <t>Ontvangsten</t>
  </si>
  <si>
    <t>Bruto-Wmo (Gemeentefonds)</t>
  </si>
  <si>
    <t>Bruto-Jeugdwet (Gemeentefonds)</t>
  </si>
  <si>
    <t>Bruto beschermd wonen (gemeentefonds)</t>
  </si>
  <si>
    <t>Aanvullende Post (Financiën)</t>
  </si>
  <si>
    <t>Bruto overig begrotingsgefinancierd (VWS-begroting )</t>
  </si>
  <si>
    <t>Prijs BBP</t>
  </si>
  <si>
    <t>Reële groei van de netto Zvw-uitgaven</t>
  </si>
  <si>
    <t>Groei bruto Zvw-uitgaven</t>
  </si>
  <si>
    <t>Reële groei van de bruto Zvw-uitgaven</t>
  </si>
  <si>
    <t>Groei netto Zvw-uitgaven</t>
  </si>
  <si>
    <t>Wet langdurige zorg (Wlz, AWBZ)</t>
  </si>
  <si>
    <t>Groei netto Wlz-uitgaven</t>
  </si>
  <si>
    <t>Bron: VWS</t>
  </si>
  <si>
    <t>(Voorlopige) Realisaties 1996-2025</t>
  </si>
  <si>
    <t>Begroting 2026-2031</t>
  </si>
  <si>
    <t>2010 (1)</t>
  </si>
  <si>
    <t>2007 (2)</t>
  </si>
  <si>
    <t>2003 (3)</t>
  </si>
  <si>
    <t>2024 (4)</t>
  </si>
  <si>
    <t>1. Exclusief de eenmalige stimuleringsimpuls voor de bouw uit het aanvullend coalitieakkoord Balkenende IV (€ 320 miljoen) die niet aan de Zorguitgaven is toegerekend.</t>
  </si>
  <si>
    <t>2. De integratie-uitkering Wmo huishoudelijke hulp die in 2007 is ingevoerd.</t>
  </si>
  <si>
    <t xml:space="preserve">3. Leegboeken van de overheidssectoren vanaf 2003 in verband met het niet meer BKZ relevant zijn en de problemen om deze sectoren nog verder bij te houden. </t>
  </si>
  <si>
    <t>4. Vanwege het afschaffen van de deelplafonds worden de begrotingsgefinancierde zorguitgaven vanuit de VWS-begroting en de gereserveerde loon- en prijsbijstellingen vanaf het jaar 2024 niet meer opgenomen in de paragraaf PZ.</t>
  </si>
  <si>
    <t>2026 (5)</t>
  </si>
  <si>
    <t>Groei bruto Wlz-uitgaven</t>
  </si>
  <si>
    <t>Reële groei van de bruto Wlz-uitgaven</t>
  </si>
  <si>
    <t>Reële groei van de netto Wlz-uitgaven</t>
  </si>
  <si>
    <t xml:space="preserve">5. In de vernieuwde opzet van de Premiegefinancierde zorguitgaven paragraaf in de Ontwerpbegroting 2027 worden de uitgaven voor wmo beschermd wonen en de Aanvullende Post niet langer meegenomen in de definitie van de zorguitgaven. Dit is bedoeld om dubbeltellingen te voorkomen. De uitgaven voor Wmo beschermd wonen staan immers op de begroting van het Gemeentefonds en de middelen op de Aanvullende Post zijn weliswaar gereserveerd voor het thema zorg, maar zijn nog niet toegevoegd aan de VWS-begrotingen. Alle begrotingsmiddelen van de beleidsbegroting worden vanaf nu wel meegenomen. </t>
  </si>
  <si>
    <t>Correctie Rijksbijdragen (Wlz, BIKK en 18-) en specifieke kosten</t>
  </si>
  <si>
    <t>Correctie zorgtoeslag</t>
  </si>
  <si>
    <t>Correctie overige ontvangsten</t>
  </si>
  <si>
    <t>BBP</t>
  </si>
  <si>
    <t>Begrotingsgefinancierde zorguitgaven (hoofdstuk 16)</t>
  </si>
  <si>
    <t>Begrotingsgefinancierde zorguitgaven (voorheen kader Z)</t>
  </si>
  <si>
    <t>Totale zorguitgaven (premie en begrotingsgefinancierd)</t>
  </si>
  <si>
    <t>Totale premiegefinancierde zorguitgaven (Zvw + Wlz)</t>
  </si>
  <si>
    <t>Groei totale netto premiegefinancierde Zorguitgaven</t>
  </si>
  <si>
    <t>Reële groei van de netto premiegefinancierde Zorguitgaven</t>
  </si>
  <si>
    <t xml:space="preserve">Netto premiegefinancierde zorguitgaven </t>
  </si>
  <si>
    <t>Tabel 1 Ontwikkeling van de Zorguitgaven 1996-2031 (bedragen x € 1 miljard)</t>
  </si>
  <si>
    <t xml:space="preserve">Bruto-uitgaven </t>
  </si>
  <si>
    <t xml:space="preserve">Correctie schadelastdip ggz </t>
  </si>
  <si>
    <t>Bruto-uitgaven incl. correctie (=1-2)</t>
  </si>
  <si>
    <t>Netto-uitgaven Zvw (=3-4)</t>
  </si>
  <si>
    <t>Netto-uitgaven Wlz (=6-7)</t>
  </si>
  <si>
    <t>Bruto-uitgaven (=3+6)</t>
  </si>
  <si>
    <t>Ontvangsten (=4+7)</t>
  </si>
  <si>
    <t>Netto-uitgaven premiegefinancierd (=9-10)</t>
  </si>
  <si>
    <t>Bruto-uitgaven (=12+13+14+15+16)</t>
  </si>
  <si>
    <t>Netto-uitgaven begrotingsgefinancierd (=17+18)</t>
  </si>
  <si>
    <t>Bruto-uitgaven (=20-21-22)</t>
  </si>
  <si>
    <t>Ontvangsten (=24-25)</t>
  </si>
  <si>
    <t>Netto-uitgaven (=23-26)</t>
  </si>
  <si>
    <t>Bruto (=3+6+17+23)</t>
  </si>
  <si>
    <t>Ontvangsten (=4+7+18+26)</t>
  </si>
  <si>
    <t>Netto totale zorguitgaven (=28+29)</t>
  </si>
  <si>
    <t>Netto totale zorguitgaven (=30 in prijspeil 2026)</t>
  </si>
  <si>
    <t>Nominale groei (% bruto Zvw)</t>
  </si>
  <si>
    <t>Nominale groei (% netto Zvw)</t>
  </si>
  <si>
    <t>Nominale groei (% bruto Wlz)</t>
  </si>
  <si>
    <t>Nominale groei (% netto Wlz)</t>
  </si>
  <si>
    <t>Nominale groei (% netto premiegefinancierde zorguitgaven)</t>
  </si>
  <si>
    <t>Netto zorguitgaven / BBP</t>
  </si>
  <si>
    <t>Tabel 2 Groei totale premiegefinancierde zorguitgaven 1997-2031 (bedragen x € 1 miljard)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</si>
</sst>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 #,##0;&quot;€&quot;\ \-#,##0"/>
    <numFmt numFmtId="43" formatCode="_ * #,##0.00_ ;_ * \-#,##0.00_ ;_ * &quot;-&quot;??_ ;_ @_ "/>
    <numFmt numFmtId="164" formatCode="0.0%"/>
    <numFmt numFmtId="165" formatCode="0.0"/>
    <numFmt numFmtId="166" formatCode="&quot;fl&quot;\ #,##0.00_-;&quot;fl&quot;\ #,##0.00\-"/>
    <numFmt numFmtId="167" formatCode="_-[$€]\ * #,##0.00_-;_-[$€]\ * #,##0.00\-;_-[$€]\ * &quot;-&quot;??_-;_-@_-"/>
    <numFmt numFmtId="168" formatCode="_-&quot;€&quot;\ * #,##0.00_-;_-&quot;€&quot;\ * \-#,##0.00;_-&quot;€&quot;* #0_-;_-@_-"/>
    <numFmt numFmtId="169" formatCode="#,##0_ ;\-#,##0\ "/>
    <numFmt numFmtId="170" formatCode="_-* #,##0.00_-;_-* #,##0.00\-;_-* &quot;-&quot;??_-;_-@_-"/>
    <numFmt numFmtId="171" formatCode="0_)"/>
    <numFmt numFmtId="172" formatCode="&quot;fl&quot;\ #,##0_-;&quot;fl&quot;\ #,##0\-"/>
    <numFmt numFmtId="173" formatCode="#,##0.00000"/>
  </numFmts>
  <fonts count="39" x14ac:knownFonts="1">
    <font>
      <sz val="11"/>
      <color theme="1"/>
      <name val="Calibri"/>
      <family val="2"/>
      <scheme val="minor"/>
    </font>
    <font>
      <sz val="12"/>
      <name val="Arial"/>
      <family val="2"/>
    </font>
    <font>
      <b/>
      <sz val="18"/>
      <name val="Arial"/>
      <family val="2"/>
    </font>
    <font>
      <b/>
      <sz val="12"/>
      <name val="Arial"/>
      <family val="2"/>
    </font>
    <font>
      <sz val="9"/>
      <name val="Arial"/>
      <family val="2"/>
    </font>
    <font>
      <sz val="9"/>
      <color indexed="8"/>
      <name val="Verdana"/>
      <family val="2"/>
    </font>
    <font>
      <sz val="8"/>
      <name val="Verdana"/>
      <family val="2"/>
    </font>
    <font>
      <b/>
      <sz val="8"/>
      <name val="Verdana"/>
      <family val="2"/>
    </font>
    <font>
      <sz val="6.5"/>
      <name val="Univers"/>
      <family val="2"/>
    </font>
    <font>
      <i/>
      <sz val="8"/>
      <name val="Verdana"/>
      <family val="2"/>
    </font>
    <font>
      <sz val="8"/>
      <name val="Arial"/>
      <family val="2"/>
    </font>
    <font>
      <sz val="10"/>
      <name val="Univers"/>
      <family val="2"/>
    </font>
    <font>
      <sz val="11"/>
      <color theme="1"/>
      <name val="Calibri"/>
      <family val="2"/>
      <scheme val="minor"/>
    </font>
    <font>
      <sz val="11"/>
      <color indexed="8"/>
      <name val="Calibri"/>
      <family val="2"/>
      <scheme val="minor"/>
    </font>
    <font>
      <sz val="8"/>
      <color theme="1"/>
      <name val="Verdana"/>
      <family val="2"/>
    </font>
    <font>
      <b/>
      <sz val="8"/>
      <color theme="1"/>
      <name val="Verdana"/>
      <family val="2"/>
    </font>
    <font>
      <sz val="8"/>
      <color theme="0"/>
      <name val="Verdana"/>
      <family val="2"/>
    </font>
    <font>
      <sz val="11"/>
      <name val="Calibri"/>
      <family val="2"/>
      <scheme val="minor"/>
    </font>
    <font>
      <i/>
      <sz val="8"/>
      <color theme="1"/>
      <name val="Verdana"/>
      <family val="2"/>
    </font>
    <font>
      <b/>
      <sz val="8"/>
      <color theme="0"/>
      <name val="Verdana"/>
      <family val="2"/>
    </font>
    <font>
      <sz val="10"/>
      <name val="Arial"/>
      <family val="2"/>
    </font>
    <font>
      <sz val="10"/>
      <color theme="1"/>
      <name val="Arial"/>
      <family val="2"/>
    </font>
    <font>
      <sz val="10"/>
      <name val="Arial"/>
      <family val="2"/>
      <charset val="1"/>
    </font>
    <font>
      <sz val="11"/>
      <color theme="0"/>
      <name val="Calibri"/>
      <family val="2"/>
      <scheme val="minor"/>
    </font>
    <font>
      <b/>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s>
  <fills count="36">
    <fill>
      <patternFill patternType="none"/>
    </fill>
    <fill>
      <patternFill patternType="gray125"/>
    </fill>
    <fill>
      <patternFill patternType="solid">
        <fgColor indexed="9"/>
        <bgColor indexed="8"/>
      </patternFill>
    </fill>
    <fill>
      <patternFill patternType="solid">
        <fgColor rgb="FFFFFFCC"/>
      </patternFill>
    </fill>
    <fill>
      <patternFill patternType="solid">
        <fgColor rgb="FF00206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double">
        <color indexed="0"/>
      </top>
      <bottom/>
      <diagonal/>
    </border>
    <border>
      <left/>
      <right/>
      <top style="thin">
        <color indexed="0"/>
      </top>
      <bottom style="double">
        <color indexed="0"/>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90">
    <xf numFmtId="0" fontId="0" fillId="0" borderId="0"/>
    <xf numFmtId="4" fontId="1" fillId="0" borderId="0"/>
    <xf numFmtId="4" fontId="1" fillId="0" borderId="0"/>
    <xf numFmtId="4" fontId="1" fillId="0" borderId="0"/>
    <xf numFmtId="166" fontId="1" fillId="0" borderId="0"/>
    <xf numFmtId="166" fontId="1" fillId="0" borderId="0"/>
    <xf numFmtId="166" fontId="1" fillId="0" borderId="0"/>
    <xf numFmtId="0" fontId="1" fillId="0" borderId="0"/>
    <xf numFmtId="0" fontId="1" fillId="0" borderId="0"/>
    <xf numFmtId="0" fontId="1" fillId="0" borderId="0"/>
    <xf numFmtId="14" fontId="20" fillId="0" borderId="0"/>
    <xf numFmtId="14" fontId="20" fillId="0" borderId="0"/>
    <xf numFmtId="14" fontId="20" fillId="0" borderId="0"/>
    <xf numFmtId="167" fontId="20" fillId="0" borderId="0"/>
    <xf numFmtId="167" fontId="20" fillId="0" borderId="0"/>
    <xf numFmtId="167" fontId="20" fillId="0" borderId="0"/>
    <xf numFmtId="168" fontId="10" fillId="0" borderId="0"/>
    <xf numFmtId="167" fontId="20" fillId="0" borderId="0"/>
    <xf numFmtId="168" fontId="10" fillId="0" borderId="0"/>
    <xf numFmtId="167" fontId="20" fillId="0" borderId="0"/>
    <xf numFmtId="2" fontId="1" fillId="0" borderId="0"/>
    <xf numFmtId="2" fontId="1" fillId="0" borderId="0"/>
    <xf numFmtId="2" fontId="1" fillId="0" borderId="0"/>
    <xf numFmtId="0" fontId="2" fillId="0" borderId="0"/>
    <xf numFmtId="0" fontId="2" fillId="0" borderId="0"/>
    <xf numFmtId="0" fontId="2" fillId="0" borderId="0"/>
    <xf numFmtId="0" fontId="3" fillId="0" borderId="0"/>
    <xf numFmtId="0" fontId="3" fillId="0" borderId="0"/>
    <xf numFmtId="0" fontId="3" fillId="0" borderId="0"/>
    <xf numFmtId="169" fontId="4" fillId="0" borderId="0"/>
    <xf numFmtId="169" fontId="4" fillId="0" borderId="0"/>
    <xf numFmtId="170" fontId="12" fillId="0" borderId="0"/>
    <xf numFmtId="170" fontId="12" fillId="0" borderId="0"/>
    <xf numFmtId="170" fontId="12" fillId="0" borderId="0"/>
    <xf numFmtId="43" fontId="11" fillId="0" borderId="0"/>
    <xf numFmtId="43" fontId="11" fillId="0" borderId="0"/>
    <xf numFmtId="3" fontId="20" fillId="0" borderId="0"/>
    <xf numFmtId="3" fontId="20" fillId="0" borderId="0"/>
    <xf numFmtId="3" fontId="20" fillId="0" borderId="0"/>
    <xf numFmtId="0" fontId="2" fillId="0" borderId="0"/>
    <xf numFmtId="0" fontId="2" fillId="0" borderId="0"/>
    <xf numFmtId="0" fontId="2" fillId="0" borderId="0"/>
    <xf numFmtId="0" fontId="3" fillId="0" borderId="0"/>
    <xf numFmtId="0" fontId="3" fillId="0" borderId="0"/>
    <xf numFmtId="0" fontId="3" fillId="0" borderId="0"/>
    <xf numFmtId="0" fontId="1"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0" borderId="0"/>
    <xf numFmtId="0" fontId="13" fillId="0" borderId="0"/>
    <xf numFmtId="0" fontId="12"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3" fillId="0" borderId="0"/>
    <xf numFmtId="0" fontId="20"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5" fillId="0" borderId="0"/>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0" fontId="12" fillId="3" borderId="6"/>
    <xf numFmtId="10" fontId="1" fillId="0" borderId="0"/>
    <xf numFmtId="9" fontId="20" fillId="0" borderId="0"/>
    <xf numFmtId="9" fontId="20" fillId="0" borderId="0"/>
    <xf numFmtId="9" fontId="20" fillId="0" borderId="0"/>
    <xf numFmtId="9" fontId="20" fillId="0" borderId="0"/>
    <xf numFmtId="9" fontId="12" fillId="0" borderId="0"/>
    <xf numFmtId="10" fontId="1" fillId="0" borderId="0"/>
    <xf numFmtId="10" fontId="1" fillId="0" borderId="0"/>
    <xf numFmtId="9" fontId="20" fillId="0" borderId="0"/>
    <xf numFmtId="9" fontId="20" fillId="0" borderId="0"/>
    <xf numFmtId="9" fontId="20" fillId="0" borderId="0"/>
    <xf numFmtId="9" fontId="20" fillId="0" borderId="0"/>
    <xf numFmtId="9" fontId="20" fillId="0" borderId="0"/>
    <xf numFmtId="9" fontId="20" fillId="0" borderId="0"/>
    <xf numFmtId="9" fontId="20" fillId="0" borderId="0"/>
    <xf numFmtId="9" fontId="20" fillId="0" borderId="0"/>
    <xf numFmtId="9" fontId="12" fillId="0" borderId="0"/>
    <xf numFmtId="9" fontId="4" fillId="0" borderId="0"/>
    <xf numFmtId="9" fontId="4" fillId="0" borderId="0"/>
    <xf numFmtId="9" fontId="1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12" fillId="0" borderId="0"/>
    <xf numFmtId="0" fontId="12" fillId="0" borderId="0"/>
    <xf numFmtId="0" fontId="12"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2" fillId="0" borderId="0"/>
    <xf numFmtId="0" fontId="12" fillId="0" borderId="0"/>
    <xf numFmtId="0" fontId="12" fillId="0" borderId="0"/>
    <xf numFmtId="171" fontId="8" fillId="0" borderId="0"/>
    <xf numFmtId="0" fontId="20" fillId="0" borderId="1"/>
    <xf numFmtId="0" fontId="20" fillId="0" borderId="1"/>
    <xf numFmtId="0" fontId="20" fillId="0" borderId="1"/>
    <xf numFmtId="0" fontId="1" fillId="0" borderId="2"/>
    <xf numFmtId="0" fontId="1" fillId="0" borderId="2"/>
    <xf numFmtId="0" fontId="1" fillId="0" borderId="2"/>
    <xf numFmtId="172" fontId="20" fillId="0" borderId="0"/>
    <xf numFmtId="172" fontId="20" fillId="0" borderId="0"/>
    <xf numFmtId="172"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5" fontId="20" fillId="0" borderId="0"/>
    <xf numFmtId="2" fontId="20" fillId="0" borderId="0"/>
    <xf numFmtId="2" fontId="20" fillId="0" borderId="0"/>
    <xf numFmtId="2" fontId="20" fillId="0" borderId="0"/>
    <xf numFmtId="165" fontId="20" fillId="2" borderId="0"/>
    <xf numFmtId="0" fontId="20" fillId="0" borderId="0"/>
    <xf numFmtId="0" fontId="21" fillId="0" borderId="0"/>
    <xf numFmtId="0" fontId="20" fillId="0" borderId="0"/>
    <xf numFmtId="0" fontId="12" fillId="0" borderId="0"/>
    <xf numFmtId="0" fontId="12" fillId="0" borderId="0"/>
    <xf numFmtId="9" fontId="20" fillId="0" borderId="0"/>
    <xf numFmtId="0" fontId="21" fillId="0" borderId="0"/>
    <xf numFmtId="43" fontId="20" fillId="0" borderId="0"/>
    <xf numFmtId="0" fontId="12" fillId="0" borderId="0"/>
    <xf numFmtId="43" fontId="20" fillId="0" borderId="0"/>
    <xf numFmtId="9" fontId="20" fillId="0" borderId="0"/>
    <xf numFmtId="43" fontId="12" fillId="0" borderId="0"/>
    <xf numFmtId="43" fontId="12" fillId="0" borderId="0"/>
    <xf numFmtId="43" fontId="12" fillId="0" borderId="0"/>
    <xf numFmtId="0" fontId="11" fillId="0" borderId="0"/>
    <xf numFmtId="9" fontId="20" fillId="0" borderId="0"/>
    <xf numFmtId="170" fontId="20" fillId="0" borderId="0"/>
    <xf numFmtId="43" fontId="12" fillId="0" borderId="0"/>
    <xf numFmtId="9" fontId="20" fillId="0" borderId="0"/>
    <xf numFmtId="170" fontId="20" fillId="0" borderId="0"/>
    <xf numFmtId="9" fontId="20" fillId="0" borderId="0"/>
    <xf numFmtId="170" fontId="20" fillId="0" borderId="0"/>
    <xf numFmtId="0" fontId="13" fillId="0" borderId="0"/>
    <xf numFmtId="0" fontId="22" fillId="0" borderId="0"/>
    <xf numFmtId="0" fontId="25" fillId="0" borderId="0" applyNumberFormat="0" applyFill="0" applyBorder="0" applyAlignment="0" applyProtection="0"/>
    <xf numFmtId="0" fontId="26" fillId="0" borderId="7" applyNumberFormat="0" applyFill="0" applyAlignment="0" applyProtection="0"/>
    <xf numFmtId="0" fontId="27" fillId="0" borderId="8" applyNumberFormat="0" applyFill="0" applyAlignment="0" applyProtection="0"/>
    <xf numFmtId="0" fontId="28" fillId="0" borderId="9" applyNumberFormat="0" applyFill="0" applyAlignment="0" applyProtection="0"/>
    <xf numFmtId="0" fontId="28" fillId="0" borderId="0" applyNumberFormat="0" applyFill="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9" borderId="10" applyNumberFormat="0" applyAlignment="0" applyProtection="0"/>
    <xf numFmtId="0" fontId="33" fillId="10" borderId="11" applyNumberFormat="0" applyAlignment="0" applyProtection="0"/>
    <xf numFmtId="0" fontId="34" fillId="10" borderId="10" applyNumberFormat="0" applyAlignment="0" applyProtection="0"/>
    <xf numFmtId="0" fontId="35" fillId="0" borderId="12" applyNumberFormat="0" applyFill="0" applyAlignment="0" applyProtection="0"/>
    <xf numFmtId="0" fontId="36" fillId="11" borderId="13" applyNumberFormat="0" applyAlignment="0" applyProtection="0"/>
    <xf numFmtId="0" fontId="37" fillId="0" borderId="0" applyNumberFormat="0" applyFill="0" applyBorder="0" applyAlignment="0" applyProtection="0"/>
    <xf numFmtId="0" fontId="12" fillId="3" borderId="6" applyNumberFormat="0" applyFont="0" applyAlignment="0" applyProtection="0"/>
    <xf numFmtId="0" fontId="38" fillId="0" borderId="0" applyNumberFormat="0" applyFill="0" applyBorder="0" applyAlignment="0" applyProtection="0"/>
    <xf numFmtId="0" fontId="24" fillId="0" borderId="14" applyNumberFormat="0" applyFill="0" applyAlignment="0" applyProtection="0"/>
    <xf numFmtId="0" fontId="23"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23"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23"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23" fillId="24"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23"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23" fillId="32"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5" borderId="0" applyNumberFormat="0" applyBorder="0" applyAlignment="0" applyProtection="0"/>
  </cellStyleXfs>
  <cellXfs count="82">
    <xf numFmtId="0" fontId="0" fillId="0" borderId="0" xfId="0"/>
    <xf numFmtId="165" fontId="19" fillId="0" borderId="4" xfId="0" applyNumberFormat="1" applyFont="1" applyFill="1" applyBorder="1" applyAlignment="1">
      <alignment horizontal="left" vertical="center" wrapText="1"/>
    </xf>
    <xf numFmtId="0" fontId="14" fillId="0" borderId="0" xfId="0" applyFont="1" applyFill="1"/>
    <xf numFmtId="0" fontId="6" fillId="0" borderId="3" xfId="0" applyFont="1" applyFill="1" applyBorder="1"/>
    <xf numFmtId="0" fontId="6" fillId="0" borderId="3" xfId="0" applyFont="1" applyFill="1" applyBorder="1" applyAlignment="1">
      <alignment horizontal="right"/>
    </xf>
    <xf numFmtId="0" fontId="7" fillId="0" borderId="0" xfId="0" applyFont="1" applyFill="1"/>
    <xf numFmtId="3" fontId="6" fillId="0" borderId="0" xfId="31" applyNumberFormat="1" applyFont="1" applyFill="1" applyAlignment="1">
      <alignment horizontal="right"/>
    </xf>
    <xf numFmtId="3" fontId="14" fillId="0" borderId="0" xfId="31" applyNumberFormat="1" applyFont="1" applyFill="1"/>
    <xf numFmtId="49" fontId="6" fillId="0" borderId="0" xfId="0" applyNumberFormat="1" applyFont="1" applyFill="1"/>
    <xf numFmtId="3" fontId="6" fillId="0" borderId="0" xfId="0" applyNumberFormat="1" applyFont="1" applyFill="1"/>
    <xf numFmtId="49" fontId="6" fillId="0" borderId="0" xfId="0" applyNumberFormat="1" applyFont="1" applyFill="1" applyBorder="1"/>
    <xf numFmtId="3" fontId="6" fillId="0" borderId="0" xfId="0" applyNumberFormat="1" applyFont="1" applyFill="1" applyBorder="1"/>
    <xf numFmtId="3" fontId="6" fillId="0" borderId="0" xfId="31" applyNumberFormat="1" applyFont="1" applyFill="1" applyBorder="1" applyAlignment="1">
      <alignment horizontal="right"/>
    </xf>
    <xf numFmtId="49" fontId="7" fillId="0" borderId="3" xfId="0" applyNumberFormat="1" applyFont="1" applyFill="1" applyBorder="1"/>
    <xf numFmtId="3" fontId="7" fillId="0" borderId="3" xfId="0" applyNumberFormat="1" applyFont="1" applyFill="1" applyBorder="1"/>
    <xf numFmtId="0" fontId="15" fillId="0" borderId="3" xfId="0" applyFont="1" applyFill="1" applyBorder="1"/>
    <xf numFmtId="3" fontId="14" fillId="0" borderId="0" xfId="0" applyNumberFormat="1" applyFont="1" applyFill="1" applyBorder="1"/>
    <xf numFmtId="0" fontId="7" fillId="0" borderId="0" xfId="0" applyFont="1" applyFill="1" applyAlignment="1">
      <alignment wrapText="1"/>
    </xf>
    <xf numFmtId="3" fontId="7" fillId="0" borderId="0" xfId="0" applyNumberFormat="1" applyFont="1" applyFill="1" applyAlignment="1">
      <alignment wrapText="1"/>
    </xf>
    <xf numFmtId="3" fontId="14" fillId="0" borderId="0" xfId="0" applyNumberFormat="1" applyFont="1" applyFill="1"/>
    <xf numFmtId="49" fontId="7" fillId="0" borderId="0" xfId="0" applyNumberFormat="1" applyFont="1" applyFill="1" applyBorder="1"/>
    <xf numFmtId="3" fontId="7" fillId="0" borderId="0" xfId="0" applyNumberFormat="1" applyFont="1" applyFill="1" applyBorder="1"/>
    <xf numFmtId="3" fontId="15" fillId="0" borderId="0" xfId="0" applyNumberFormat="1" applyFont="1" applyFill="1" applyBorder="1"/>
    <xf numFmtId="0" fontId="15" fillId="0" borderId="0" xfId="0" applyFont="1" applyFill="1" applyBorder="1"/>
    <xf numFmtId="49" fontId="7" fillId="0" borderId="0" xfId="0" applyNumberFormat="1" applyFont="1" applyFill="1" applyAlignment="1">
      <alignment wrapText="1"/>
    </xf>
    <xf numFmtId="49" fontId="6" fillId="0" borderId="0" xfId="0" applyNumberFormat="1" applyFont="1" applyFill="1" applyAlignment="1">
      <alignment wrapText="1"/>
    </xf>
    <xf numFmtId="3" fontId="6" fillId="0" borderId="0" xfId="0" applyNumberFormat="1" applyFont="1" applyFill="1" applyAlignment="1">
      <alignment wrapText="1"/>
    </xf>
    <xf numFmtId="0" fontId="14" fillId="0" borderId="0" xfId="0" applyFont="1" applyFill="1" applyBorder="1"/>
    <xf numFmtId="0" fontId="15" fillId="0" borderId="0" xfId="0" applyFont="1" applyFill="1"/>
    <xf numFmtId="3" fontId="7" fillId="0" borderId="0" xfId="31" applyNumberFormat="1" applyFont="1" applyFill="1" applyBorder="1" applyAlignment="1">
      <alignment horizontal="right"/>
    </xf>
    <xf numFmtId="49" fontId="7" fillId="0" borderId="0" xfId="0" applyNumberFormat="1" applyFont="1" applyFill="1"/>
    <xf numFmtId="3" fontId="7" fillId="0" borderId="0" xfId="0" applyNumberFormat="1" applyFont="1" applyFill="1"/>
    <xf numFmtId="0" fontId="6" fillId="0" borderId="0" xfId="0" applyFont="1" applyFill="1"/>
    <xf numFmtId="0" fontId="7" fillId="0" borderId="3" xfId="0" applyFont="1" applyFill="1" applyBorder="1"/>
    <xf numFmtId="0" fontId="14" fillId="0" borderId="0" xfId="0" applyFont="1" applyFill="1" applyAlignment="1">
      <alignment wrapText="1"/>
    </xf>
    <xf numFmtId="0" fontId="0" fillId="0" borderId="0" xfId="0" applyFill="1"/>
    <xf numFmtId="3" fontId="0" fillId="0" borderId="0" xfId="0" applyNumberFormat="1" applyFill="1"/>
    <xf numFmtId="0" fontId="7" fillId="0" borderId="0" xfId="0" applyFont="1" applyFill="1" applyBorder="1"/>
    <xf numFmtId="0" fontId="23" fillId="4" borderId="0" xfId="0" applyFont="1" applyFill="1" applyAlignment="1">
      <alignment wrapText="1"/>
    </xf>
    <xf numFmtId="0" fontId="16" fillId="4" borderId="0" xfId="0" applyFont="1" applyFill="1"/>
    <xf numFmtId="164" fontId="6" fillId="0" borderId="0" xfId="458" applyNumberFormat="1" applyFont="1" applyFill="1"/>
    <xf numFmtId="164" fontId="6" fillId="0" borderId="0" xfId="0" applyNumberFormat="1" applyFont="1" applyFill="1"/>
    <xf numFmtId="0" fontId="17" fillId="0" borderId="0" xfId="0" applyFont="1" applyFill="1"/>
    <xf numFmtId="0" fontId="6" fillId="0" borderId="5" xfId="0" applyFont="1" applyFill="1" applyBorder="1"/>
    <xf numFmtId="3" fontId="6" fillId="0" borderId="5" xfId="0" applyNumberFormat="1" applyFont="1" applyFill="1" applyBorder="1"/>
    <xf numFmtId="49" fontId="7" fillId="5" borderId="3" xfId="0" applyNumberFormat="1" applyFont="1" applyFill="1" applyBorder="1"/>
    <xf numFmtId="3" fontId="7" fillId="5" borderId="3" xfId="0" applyNumberFormat="1" applyFont="1" applyFill="1" applyBorder="1"/>
    <xf numFmtId="0" fontId="7" fillId="5" borderId="3" xfId="0" applyFont="1" applyFill="1" applyBorder="1"/>
    <xf numFmtId="164" fontId="7" fillId="5" borderId="3" xfId="0" applyNumberFormat="1" applyFont="1" applyFill="1" applyBorder="1"/>
    <xf numFmtId="0" fontId="7" fillId="5" borderId="0" xfId="0" applyFont="1" applyFill="1"/>
    <xf numFmtId="164" fontId="7" fillId="0" borderId="3" xfId="0" applyNumberFormat="1" applyFont="1" applyFill="1" applyBorder="1"/>
    <xf numFmtId="0" fontId="7" fillId="5" borderId="0" xfId="0" applyFont="1" applyFill="1" applyBorder="1"/>
    <xf numFmtId="0" fontId="0" fillId="0" borderId="0" xfId="0" applyFill="1" applyBorder="1"/>
    <xf numFmtId="0" fontId="19" fillId="0" borderId="0" xfId="0" applyFont="1" applyFill="1" applyAlignment="1">
      <alignment vertical="center" wrapText="1"/>
    </xf>
    <xf numFmtId="0" fontId="16" fillId="0" borderId="0" xfId="0" applyFont="1" applyFill="1"/>
    <xf numFmtId="0" fontId="23" fillId="0" borderId="0" xfId="0" applyFont="1" applyFill="1" applyAlignment="1">
      <alignment wrapText="1"/>
    </xf>
    <xf numFmtId="164" fontId="7" fillId="0" borderId="0" xfId="0" applyNumberFormat="1" applyFont="1" applyFill="1" applyBorder="1"/>
    <xf numFmtId="3" fontId="7" fillId="0" borderId="3" xfId="31" applyNumberFormat="1" applyFont="1" applyFill="1" applyBorder="1" applyAlignment="1">
      <alignment horizontal="right"/>
    </xf>
    <xf numFmtId="3" fontId="15" fillId="0" borderId="3" xfId="0" applyNumberFormat="1" applyFont="1" applyFill="1" applyBorder="1"/>
    <xf numFmtId="3" fontId="6" fillId="0" borderId="0" xfId="458" applyNumberFormat="1" applyFont="1" applyFill="1"/>
    <xf numFmtId="0" fontId="0" fillId="0" borderId="0" xfId="0" applyFill="1"/>
    <xf numFmtId="0" fontId="14" fillId="0" borderId="0" xfId="0" applyFont="1" applyFill="1"/>
    <xf numFmtId="0" fontId="0" fillId="0" borderId="0" xfId="0" applyFill="1"/>
    <xf numFmtId="1" fontId="6" fillId="0" borderId="0" xfId="0" applyNumberFormat="1" applyFont="1" applyFill="1"/>
    <xf numFmtId="1" fontId="15" fillId="0" borderId="0" xfId="0" applyNumberFormat="1" applyFont="1" applyFill="1"/>
    <xf numFmtId="0" fontId="7" fillId="0" borderId="5" xfId="0" applyFont="1" applyFill="1" applyBorder="1"/>
    <xf numFmtId="164" fontId="0" fillId="0" borderId="0" xfId="0" applyNumberFormat="1" applyFill="1"/>
    <xf numFmtId="173" fontId="0" fillId="0" borderId="0" xfId="0" applyNumberFormat="1" applyFill="1"/>
    <xf numFmtId="0" fontId="24" fillId="0" borderId="0" xfId="0" applyFont="1" applyFill="1"/>
    <xf numFmtId="9" fontId="24" fillId="0" borderId="0" xfId="458" applyFont="1"/>
    <xf numFmtId="1" fontId="6" fillId="0" borderId="0" xfId="31" applyNumberFormat="1" applyFont="1" applyFill="1" applyBorder="1" applyAlignment="1">
      <alignment horizontal="right"/>
    </xf>
    <xf numFmtId="1" fontId="6" fillId="0" borderId="0" xfId="31" applyNumberFormat="1" applyFont="1" applyFill="1" applyAlignment="1">
      <alignment horizontal="right"/>
    </xf>
    <xf numFmtId="0" fontId="18" fillId="0" borderId="0" xfId="0" applyFont="1" applyFill="1" applyAlignment="1"/>
    <xf numFmtId="0" fontId="0" fillId="0" borderId="0" xfId="0" applyFill="1" applyAlignment="1"/>
    <xf numFmtId="165" fontId="19" fillId="4" borderId="4" xfId="0" applyNumberFormat="1" applyFont="1" applyFill="1" applyBorder="1" applyAlignment="1">
      <alignment horizontal="left" vertical="center" wrapText="1"/>
    </xf>
    <xf numFmtId="165" fontId="7" fillId="0" borderId="3" xfId="0" applyNumberFormat="1" applyFont="1" applyFill="1" applyBorder="1" applyAlignment="1">
      <alignment horizontal="center" vertical="center" wrapText="1"/>
    </xf>
    <xf numFmtId="0" fontId="9" fillId="0" borderId="0" xfId="0" applyFont="1" applyFill="1" applyAlignment="1">
      <alignment wrapText="1"/>
    </xf>
    <xf numFmtId="0" fontId="14" fillId="0" borderId="0" xfId="0" applyFont="1" applyFill="1"/>
    <xf numFmtId="0" fontId="18" fillId="0" borderId="0" xfId="0" applyFont="1" applyFill="1" applyAlignment="1">
      <alignment wrapText="1"/>
    </xf>
    <xf numFmtId="0" fontId="0" fillId="0" borderId="0" xfId="0" applyFill="1"/>
    <xf numFmtId="0" fontId="19" fillId="4" borderId="0" xfId="0" applyFont="1" applyFill="1" applyAlignment="1">
      <alignment vertical="center" wrapText="1"/>
    </xf>
    <xf numFmtId="0" fontId="16" fillId="4" borderId="0" xfId="0" applyFont="1" applyFill="1"/>
  </cellXfs>
  <cellStyles count="590">
    <cellStyle name="20% - Accent1" xfId="567" builtinId="30" customBuiltin="1"/>
    <cellStyle name="20% - Accent2" xfId="571" builtinId="34" customBuiltin="1"/>
    <cellStyle name="20% - Accent3" xfId="575" builtinId="38" customBuiltin="1"/>
    <cellStyle name="20% - Accent4" xfId="579" builtinId="42" customBuiltin="1"/>
    <cellStyle name="20% - Accent5" xfId="583" builtinId="46" customBuiltin="1"/>
    <cellStyle name="20% - Accent6" xfId="587" builtinId="50" customBuiltin="1"/>
    <cellStyle name="40% - Accent1" xfId="568" builtinId="31" customBuiltin="1"/>
    <cellStyle name="40% - Accent2" xfId="572" builtinId="35" customBuiltin="1"/>
    <cellStyle name="40% - Accent3" xfId="576" builtinId="39" customBuiltin="1"/>
    <cellStyle name="40% - Accent4" xfId="580" builtinId="43" customBuiltin="1"/>
    <cellStyle name="40% - Accent5" xfId="584" builtinId="47" customBuiltin="1"/>
    <cellStyle name="40% - Accent6" xfId="588" builtinId="51" customBuiltin="1"/>
    <cellStyle name="60% - Accent1" xfId="569" builtinId="32" customBuiltin="1"/>
    <cellStyle name="60% - Accent2" xfId="573" builtinId="36" customBuiltin="1"/>
    <cellStyle name="60% - Accent3" xfId="577" builtinId="40" customBuiltin="1"/>
    <cellStyle name="60% - Accent4" xfId="581" builtinId="44" customBuiltin="1"/>
    <cellStyle name="60% - Accent5" xfId="585" builtinId="48" customBuiltin="1"/>
    <cellStyle name="60% - Accent6" xfId="589" builtinId="52" customBuiltin="1"/>
    <cellStyle name="Accent1" xfId="566" builtinId="29" customBuiltin="1"/>
    <cellStyle name="Accent2" xfId="570" builtinId="33" customBuiltin="1"/>
    <cellStyle name="Accent3" xfId="574" builtinId="37" customBuiltin="1"/>
    <cellStyle name="Accent4" xfId="578" builtinId="41" customBuiltin="1"/>
    <cellStyle name="Accent5" xfId="582" builtinId="45" customBuiltin="1"/>
    <cellStyle name="Accent6" xfId="586" builtinId="49" customBuiltin="1"/>
    <cellStyle name="Berekening" xfId="559" builtinId="22" customBuiltin="1"/>
    <cellStyle name="COMMA" xfId="1" xr:uid="{00000000-0005-0000-0000-000001000000}"/>
    <cellStyle name="Comma 10 10 2 2 2" xfId="532" xr:uid="{00000000-0005-0000-0000-000014020000}"/>
    <cellStyle name="Comma 10 10 2 2 2 2" xfId="534" xr:uid="{00000000-0005-0000-0000-000016020000}"/>
    <cellStyle name="COMMA 2" xfId="2" xr:uid="{00000000-0005-0000-0000-000002000000}"/>
    <cellStyle name="COMMA 2 2" xfId="3" xr:uid="{00000000-0005-0000-0000-000003000000}"/>
    <cellStyle name="COMMA 3" xfId="541" xr:uid="{00000000-0005-0000-0000-00001D020000}"/>
    <cellStyle name="COMMA 4" xfId="544" xr:uid="{00000000-0005-0000-0000-000020020000}"/>
    <cellStyle name="COMMA 5" xfId="546" xr:uid="{00000000-0005-0000-0000-000022020000}"/>
    <cellStyle name="Controlecel" xfId="561" builtinId="23" customBuiltin="1"/>
    <cellStyle name="CURRENCY" xfId="4" xr:uid="{00000000-0005-0000-0000-000004000000}"/>
    <cellStyle name="CURRENCY 2" xfId="5" xr:uid="{00000000-0005-0000-0000-000005000000}"/>
    <cellStyle name="CURRENCY 2 2" xfId="6" xr:uid="{00000000-0005-0000-0000-000006000000}"/>
    <cellStyle name="DATE" xfId="7" xr:uid="{00000000-0005-0000-0000-000007000000}"/>
    <cellStyle name="DATE 2" xfId="8" xr:uid="{00000000-0005-0000-0000-000008000000}"/>
    <cellStyle name="DATE 2 2" xfId="9" xr:uid="{00000000-0005-0000-0000-000009000000}"/>
    <cellStyle name="Datum" xfId="10" xr:uid="{00000000-0005-0000-0000-00000A000000}"/>
    <cellStyle name="Datum 2" xfId="11" xr:uid="{00000000-0005-0000-0000-00000B000000}"/>
    <cellStyle name="Datum 2 2" xfId="12" xr:uid="{00000000-0005-0000-0000-00000C000000}"/>
    <cellStyle name="Euro" xfId="13" xr:uid="{00000000-0005-0000-0000-00000D000000}"/>
    <cellStyle name="Euro 2" xfId="14" xr:uid="{00000000-0005-0000-0000-00000E000000}"/>
    <cellStyle name="Euro 2 2" xfId="15" xr:uid="{00000000-0005-0000-0000-00000F000000}"/>
    <cellStyle name="Euro 3" xfId="16" xr:uid="{00000000-0005-0000-0000-000010000000}"/>
    <cellStyle name="Euro 4" xfId="17" xr:uid="{00000000-0005-0000-0000-000011000000}"/>
    <cellStyle name="Euro 5" xfId="18" xr:uid="{00000000-0005-0000-0000-000012000000}"/>
    <cellStyle name="Euro_Blad3" xfId="19" xr:uid="{00000000-0005-0000-0000-000013000000}"/>
    <cellStyle name="FIXED" xfId="20" xr:uid="{00000000-0005-0000-0000-000014000000}"/>
    <cellStyle name="FIXED 2" xfId="21" xr:uid="{00000000-0005-0000-0000-000015000000}"/>
    <cellStyle name="FIXED 2 2" xfId="22" xr:uid="{00000000-0005-0000-0000-000016000000}"/>
    <cellStyle name="Gekoppelde cel" xfId="560" builtinId="24" customBuiltin="1"/>
    <cellStyle name="Goed" xfId="554" builtinId="26" customBuiltin="1"/>
    <cellStyle name="HEADING1" xfId="23" xr:uid="{00000000-0005-0000-0000-000017000000}"/>
    <cellStyle name="HEADING1 2" xfId="24" xr:uid="{00000000-0005-0000-0000-000018000000}"/>
    <cellStyle name="HEADING1 2 2" xfId="25" xr:uid="{00000000-0005-0000-0000-000019000000}"/>
    <cellStyle name="HEADING2" xfId="26" xr:uid="{00000000-0005-0000-0000-00001A000000}"/>
    <cellStyle name="HEADING2 2" xfId="27" xr:uid="{00000000-0005-0000-0000-00001B000000}"/>
    <cellStyle name="HEADING2 2 2" xfId="28" xr:uid="{00000000-0005-0000-0000-00001C000000}"/>
    <cellStyle name="Invoer" xfId="557" builtinId="20" customBuiltin="1"/>
    <cellStyle name="Komma 2" xfId="29" xr:uid="{00000000-0005-0000-0000-00001D000000}"/>
    <cellStyle name="Komma 2 2" xfId="30" xr:uid="{00000000-0005-0000-0000-00001E000000}"/>
    <cellStyle name="Komma 3" xfId="31" xr:uid="{00000000-0005-0000-0000-00001F000000}"/>
    <cellStyle name="Komma 3 2" xfId="32" xr:uid="{00000000-0005-0000-0000-000020000000}"/>
    <cellStyle name="Komma 4" xfId="33" xr:uid="{00000000-0005-0000-0000-000021000000}"/>
    <cellStyle name="Komma 4 2" xfId="34" xr:uid="{00000000-0005-0000-0000-000022000000}"/>
    <cellStyle name="Komma 4 3" xfId="35" xr:uid="{00000000-0005-0000-0000-000023000000}"/>
    <cellStyle name="Komma 5" xfId="536" xr:uid="{00000000-0005-0000-0000-000018020000}"/>
    <cellStyle name="Komma 6" xfId="537" xr:uid="{00000000-0005-0000-0000-000019020000}"/>
    <cellStyle name="Komma 7" xfId="538" xr:uid="{00000000-0005-0000-0000-00001A020000}"/>
    <cellStyle name="Komma 8" xfId="542" xr:uid="{00000000-0005-0000-0000-00001E020000}"/>
    <cellStyle name="Komma0" xfId="36" xr:uid="{00000000-0005-0000-0000-000024000000}"/>
    <cellStyle name="Komma0 2" xfId="37" xr:uid="{00000000-0005-0000-0000-000025000000}"/>
    <cellStyle name="Komma0 2 2" xfId="38" xr:uid="{00000000-0005-0000-0000-000026000000}"/>
    <cellStyle name="Kop 1" xfId="550" builtinId="16" customBuiltin="1"/>
    <cellStyle name="Kop 2" xfId="551" builtinId="17" customBuiltin="1"/>
    <cellStyle name="Kop 3" xfId="552" builtinId="18" customBuiltin="1"/>
    <cellStyle name="Kop 4" xfId="553" builtinId="19" customBuiltin="1"/>
    <cellStyle name="Koptekst 1" xfId="39" xr:uid="{00000000-0005-0000-0000-000027000000}"/>
    <cellStyle name="Koptekst 1 2" xfId="40" xr:uid="{00000000-0005-0000-0000-000028000000}"/>
    <cellStyle name="Koptekst 1 2 2" xfId="41" xr:uid="{00000000-0005-0000-0000-000029000000}"/>
    <cellStyle name="Koptekst 2" xfId="42" xr:uid="{00000000-0005-0000-0000-00002A000000}"/>
    <cellStyle name="Koptekst 2 2" xfId="43" xr:uid="{00000000-0005-0000-0000-00002B000000}"/>
    <cellStyle name="Koptekst 2 2 2" xfId="44" xr:uid="{00000000-0005-0000-0000-00002C000000}"/>
    <cellStyle name="Neutraal" xfId="556" builtinId="28" customBuiltin="1"/>
    <cellStyle name="NORMAL" xfId="45" xr:uid="{00000000-0005-0000-0000-00002D000000}"/>
    <cellStyle name="Normal 10" xfId="46" xr:uid="{00000000-0005-0000-0000-00002E000000}"/>
    <cellStyle name="Normal 10 2" xfId="47" xr:uid="{00000000-0005-0000-0000-00002F000000}"/>
    <cellStyle name="Normal 10 3" xfId="48" xr:uid="{00000000-0005-0000-0000-000030000000}"/>
    <cellStyle name="Normal 10 3 2" xfId="49" xr:uid="{00000000-0005-0000-0000-000031000000}"/>
    <cellStyle name="Normal 10 3 2 2" xfId="50" xr:uid="{00000000-0005-0000-0000-000032000000}"/>
    <cellStyle name="Normal 10 3 2 2 2" xfId="51" xr:uid="{00000000-0005-0000-0000-000033000000}"/>
    <cellStyle name="Normal 10 3 2 2 2 2" xfId="52" xr:uid="{00000000-0005-0000-0000-000034000000}"/>
    <cellStyle name="Normal 10 3 2 2 2 2 10" xfId="53" xr:uid="{00000000-0005-0000-0000-000035000000}"/>
    <cellStyle name="Normal 10 3 2 2 2 2 11" xfId="54" xr:uid="{00000000-0005-0000-0000-000036000000}"/>
    <cellStyle name="Normal 10 3 2 2 2 2 12" xfId="55" xr:uid="{00000000-0005-0000-0000-000037000000}"/>
    <cellStyle name="Normal 10 3 2 2 2 2 13" xfId="56" xr:uid="{00000000-0005-0000-0000-000038000000}"/>
    <cellStyle name="Normal 10 3 2 2 2 2 14" xfId="57" xr:uid="{00000000-0005-0000-0000-000039000000}"/>
    <cellStyle name="Normal 10 3 2 2 2 2 15" xfId="58" xr:uid="{00000000-0005-0000-0000-00003A000000}"/>
    <cellStyle name="Normal 10 3 2 2 2 2 16" xfId="59" xr:uid="{00000000-0005-0000-0000-00003B000000}"/>
    <cellStyle name="Normal 10 3 2 2 2 2 17" xfId="60" xr:uid="{00000000-0005-0000-0000-00003C000000}"/>
    <cellStyle name="Normal 10 3 2 2 2 2 18" xfId="61" xr:uid="{00000000-0005-0000-0000-00003D000000}"/>
    <cellStyle name="Normal 10 3 2 2 2 2 19" xfId="62" xr:uid="{00000000-0005-0000-0000-00003E000000}"/>
    <cellStyle name="Normal 10 3 2 2 2 2 2" xfId="63" xr:uid="{00000000-0005-0000-0000-00003F000000}"/>
    <cellStyle name="Normal 10 3 2 2 2 2 20" xfId="64" xr:uid="{00000000-0005-0000-0000-000040000000}"/>
    <cellStyle name="Normal 10 3 2 2 2 2 21" xfId="65" xr:uid="{00000000-0005-0000-0000-000041000000}"/>
    <cellStyle name="Normal 10 3 2 2 2 2 22" xfId="66" xr:uid="{00000000-0005-0000-0000-000042000000}"/>
    <cellStyle name="Normal 10 3 2 2 2 2 23" xfId="67" xr:uid="{00000000-0005-0000-0000-000043000000}"/>
    <cellStyle name="Normal 10 3 2 2 2 2 24" xfId="68" xr:uid="{00000000-0005-0000-0000-000044000000}"/>
    <cellStyle name="Normal 10 3 2 2 2 2 25" xfId="69" xr:uid="{00000000-0005-0000-0000-000045000000}"/>
    <cellStyle name="Normal 10 3 2 2 2 2 26" xfId="70" xr:uid="{00000000-0005-0000-0000-000046000000}"/>
    <cellStyle name="Normal 10 3 2 2 2 2 27" xfId="71" xr:uid="{00000000-0005-0000-0000-000047000000}"/>
    <cellStyle name="Normal 10 3 2 2 2 2 28" xfId="72" xr:uid="{00000000-0005-0000-0000-000048000000}"/>
    <cellStyle name="Normal 10 3 2 2 2 2 29" xfId="73" xr:uid="{00000000-0005-0000-0000-000049000000}"/>
    <cellStyle name="Normal 10 3 2 2 2 2 3" xfId="74" xr:uid="{00000000-0005-0000-0000-00004A000000}"/>
    <cellStyle name="Normal 10 3 2 2 2 2 30" xfId="75" xr:uid="{00000000-0005-0000-0000-00004B000000}"/>
    <cellStyle name="Normal 10 3 2 2 2 2 31" xfId="76" xr:uid="{00000000-0005-0000-0000-00004C000000}"/>
    <cellStyle name="Normal 10 3 2 2 2 2 32" xfId="77" xr:uid="{00000000-0005-0000-0000-00004D000000}"/>
    <cellStyle name="Normal 10 3 2 2 2 2 33" xfId="78" xr:uid="{00000000-0005-0000-0000-00004E000000}"/>
    <cellStyle name="Normal 10 3 2 2 2 2 34" xfId="79" xr:uid="{00000000-0005-0000-0000-00004F000000}"/>
    <cellStyle name="Normal 10 3 2 2 2 2 35" xfId="80" xr:uid="{00000000-0005-0000-0000-000050000000}"/>
    <cellStyle name="Normal 10 3 2 2 2 2 36" xfId="81" xr:uid="{00000000-0005-0000-0000-000051000000}"/>
    <cellStyle name="Normal 10 3 2 2 2 2 37" xfId="82" xr:uid="{00000000-0005-0000-0000-000052000000}"/>
    <cellStyle name="Normal 10 3 2 2 2 2 38" xfId="83" xr:uid="{00000000-0005-0000-0000-000053000000}"/>
    <cellStyle name="Normal 10 3 2 2 2 2 39" xfId="84" xr:uid="{00000000-0005-0000-0000-000054000000}"/>
    <cellStyle name="Normal 10 3 2 2 2 2 4" xfId="85" xr:uid="{00000000-0005-0000-0000-000055000000}"/>
    <cellStyle name="Normal 10 3 2 2 2 2 40" xfId="86" xr:uid="{00000000-0005-0000-0000-000056000000}"/>
    <cellStyle name="Normal 10 3 2 2 2 2 41" xfId="87" xr:uid="{00000000-0005-0000-0000-000057000000}"/>
    <cellStyle name="Normal 10 3 2 2 2 2 42" xfId="88" xr:uid="{00000000-0005-0000-0000-000058000000}"/>
    <cellStyle name="Normal 10 3 2 2 2 2 43" xfId="89" xr:uid="{00000000-0005-0000-0000-000059000000}"/>
    <cellStyle name="Normal 10 3 2 2 2 2 43 2" xfId="90" xr:uid="{00000000-0005-0000-0000-00005A000000}"/>
    <cellStyle name="Normal 10 3 2 2 2 2 44" xfId="91" xr:uid="{00000000-0005-0000-0000-00005B000000}"/>
    <cellStyle name="Normal 10 3 2 2 2 2 45" xfId="92" xr:uid="{00000000-0005-0000-0000-00005C000000}"/>
    <cellStyle name="Normal 10 3 2 2 2 2 46" xfId="93" xr:uid="{00000000-0005-0000-0000-00005D000000}"/>
    <cellStyle name="Normal 10 3 2 2 2 2 47" xfId="94" xr:uid="{00000000-0005-0000-0000-00005E000000}"/>
    <cellStyle name="Normal 10 3 2 2 2 2 48" xfId="95" xr:uid="{00000000-0005-0000-0000-00005F000000}"/>
    <cellStyle name="Normal 10 3 2 2 2 2 49" xfId="96" xr:uid="{00000000-0005-0000-0000-000060000000}"/>
    <cellStyle name="Normal 10 3 2 2 2 2 5" xfId="97" xr:uid="{00000000-0005-0000-0000-000061000000}"/>
    <cellStyle name="Normal 10 3 2 2 2 2 50" xfId="98" xr:uid="{00000000-0005-0000-0000-000062000000}"/>
    <cellStyle name="Normal 10 3 2 2 2 2 50 2" xfId="99" xr:uid="{00000000-0005-0000-0000-000063000000}"/>
    <cellStyle name="Normal 10 3 2 2 2 2 51" xfId="100" xr:uid="{00000000-0005-0000-0000-000064000000}"/>
    <cellStyle name="Normal 10 3 2 2 2 2 52" xfId="101" xr:uid="{00000000-0005-0000-0000-000065000000}"/>
    <cellStyle name="Normal 10 3 2 2 2 2 53" xfId="102" xr:uid="{00000000-0005-0000-0000-000066000000}"/>
    <cellStyle name="Normal 10 3 2 2 2 2 54" xfId="103" xr:uid="{00000000-0005-0000-0000-000067000000}"/>
    <cellStyle name="Normal 10 3 2 2 2 2 55" xfId="104" xr:uid="{00000000-0005-0000-0000-000068000000}"/>
    <cellStyle name="Normal 10 3 2 2 2 2 56" xfId="105" xr:uid="{00000000-0005-0000-0000-000069000000}"/>
    <cellStyle name="Normal 10 3 2 2 2 2 57" xfId="106" xr:uid="{00000000-0005-0000-0000-00006A000000}"/>
    <cellStyle name="Normal 10 3 2 2 2 2 58" xfId="107" xr:uid="{00000000-0005-0000-0000-00006B000000}"/>
    <cellStyle name="Normal 10 3 2 2 2 2 6" xfId="108" xr:uid="{00000000-0005-0000-0000-00006C000000}"/>
    <cellStyle name="Normal 10 3 2 2 2 2 7" xfId="109" xr:uid="{00000000-0005-0000-0000-00006D000000}"/>
    <cellStyle name="Normal 10 3 2 2 2 2 8" xfId="110" xr:uid="{00000000-0005-0000-0000-00006E000000}"/>
    <cellStyle name="Normal 10 3 2 2 2 2 9" xfId="111" xr:uid="{00000000-0005-0000-0000-00006F000000}"/>
    <cellStyle name="Normal 10 3 2 2 3" xfId="528" xr:uid="{00000000-0005-0000-0000-000010020000}"/>
    <cellStyle name="Normal 11" xfId="112" xr:uid="{00000000-0005-0000-0000-000070000000}"/>
    <cellStyle name="Normal 11 9" xfId="113" xr:uid="{00000000-0005-0000-0000-000071000000}"/>
    <cellStyle name="Normal 12" xfId="114" xr:uid="{00000000-0005-0000-0000-000072000000}"/>
    <cellStyle name="Normal 12 2" xfId="527" xr:uid="{00000000-0005-0000-0000-00000F020000}"/>
    <cellStyle name="Normal 13" xfId="115" xr:uid="{00000000-0005-0000-0000-000073000000}"/>
    <cellStyle name="Normal 14" xfId="116" xr:uid="{00000000-0005-0000-0000-000074000000}"/>
    <cellStyle name="Normal 15" xfId="117" xr:uid="{00000000-0005-0000-0000-000075000000}"/>
    <cellStyle name="Normal 16" xfId="118" xr:uid="{00000000-0005-0000-0000-000076000000}"/>
    <cellStyle name="Normal 17" xfId="119" xr:uid="{00000000-0005-0000-0000-000077000000}"/>
    <cellStyle name="Normal 18" xfId="120" xr:uid="{00000000-0005-0000-0000-000078000000}"/>
    <cellStyle name="Normal 19" xfId="121" xr:uid="{00000000-0005-0000-0000-000079000000}"/>
    <cellStyle name="Normal 2" xfId="122" xr:uid="{00000000-0005-0000-0000-00007A000000}"/>
    <cellStyle name="Normal 2 10" xfId="123" xr:uid="{00000000-0005-0000-0000-00007B000000}"/>
    <cellStyle name="Normal 2 11" xfId="124" xr:uid="{00000000-0005-0000-0000-00007C000000}"/>
    <cellStyle name="Normal 2 12" xfId="125" xr:uid="{00000000-0005-0000-0000-00007D000000}"/>
    <cellStyle name="Normal 2 13" xfId="126" xr:uid="{00000000-0005-0000-0000-00007E000000}"/>
    <cellStyle name="Normal 2 14" xfId="127" xr:uid="{00000000-0005-0000-0000-00007F000000}"/>
    <cellStyle name="Normal 2 2" xfId="128" xr:uid="{00000000-0005-0000-0000-000080000000}"/>
    <cellStyle name="Normal 2 2 2" xfId="129" xr:uid="{00000000-0005-0000-0000-000081000000}"/>
    <cellStyle name="Normal 2 2 2 2" xfId="130" xr:uid="{00000000-0005-0000-0000-000082000000}"/>
    <cellStyle name="Normal 2 2 2 2 2" xfId="131" xr:uid="{00000000-0005-0000-0000-000083000000}"/>
    <cellStyle name="Normal 2 2 2 3" xfId="132" xr:uid="{00000000-0005-0000-0000-000084000000}"/>
    <cellStyle name="Normal 2 2 2 4" xfId="133" xr:uid="{00000000-0005-0000-0000-000085000000}"/>
    <cellStyle name="Normal 2 2 2 5" xfId="134" xr:uid="{00000000-0005-0000-0000-000086000000}"/>
    <cellStyle name="Normal 2 2 2 6" xfId="135" xr:uid="{00000000-0005-0000-0000-000087000000}"/>
    <cellStyle name="Normal 2 2 2 7" xfId="136" xr:uid="{00000000-0005-0000-0000-000088000000}"/>
    <cellStyle name="Normal 2 2 2 8" xfId="137" xr:uid="{00000000-0005-0000-0000-000089000000}"/>
    <cellStyle name="Normal 2 2 3" xfId="138" xr:uid="{00000000-0005-0000-0000-00008A000000}"/>
    <cellStyle name="Normal 2 2 4" xfId="139" xr:uid="{00000000-0005-0000-0000-00008B000000}"/>
    <cellStyle name="Normal 2 2 5" xfId="140" xr:uid="{00000000-0005-0000-0000-00008C000000}"/>
    <cellStyle name="Normal 2 2 6" xfId="141" xr:uid="{00000000-0005-0000-0000-00008D000000}"/>
    <cellStyle name="Normal 2 2 7" xfId="142" xr:uid="{00000000-0005-0000-0000-00008E000000}"/>
    <cellStyle name="Normal 2 2 8" xfId="143" xr:uid="{00000000-0005-0000-0000-00008F000000}"/>
    <cellStyle name="Normal 2 2 9" xfId="144" xr:uid="{00000000-0005-0000-0000-000090000000}"/>
    <cellStyle name="Normal 2 3" xfId="145" xr:uid="{00000000-0005-0000-0000-000091000000}"/>
    <cellStyle name="Normal 2 3 2" xfId="146" xr:uid="{00000000-0005-0000-0000-000092000000}"/>
    <cellStyle name="Normal 2 3 2 2" xfId="147" xr:uid="{00000000-0005-0000-0000-000093000000}"/>
    <cellStyle name="Normal 2 3 2 3" xfId="148" xr:uid="{00000000-0005-0000-0000-000094000000}"/>
    <cellStyle name="Normal 2 3 2 4" xfId="149" xr:uid="{00000000-0005-0000-0000-000095000000}"/>
    <cellStyle name="Normal 2 3 2 5" xfId="150" xr:uid="{00000000-0005-0000-0000-000096000000}"/>
    <cellStyle name="Normal 2 3 2 6" xfId="151" xr:uid="{00000000-0005-0000-0000-000097000000}"/>
    <cellStyle name="Normal 2 3 2 7" xfId="152" xr:uid="{00000000-0005-0000-0000-000098000000}"/>
    <cellStyle name="Normal 2 3 2 8" xfId="153" xr:uid="{00000000-0005-0000-0000-000099000000}"/>
    <cellStyle name="Normal 2 3 3" xfId="154" xr:uid="{00000000-0005-0000-0000-00009A000000}"/>
    <cellStyle name="Normal 2 3 3 2" xfId="155" xr:uid="{00000000-0005-0000-0000-00009B000000}"/>
    <cellStyle name="Normal 2 3 3 3" xfId="156" xr:uid="{00000000-0005-0000-0000-00009C000000}"/>
    <cellStyle name="Normal 2 3 3 4" xfId="157" xr:uid="{00000000-0005-0000-0000-00009D000000}"/>
    <cellStyle name="Normal 2 3 3 5" xfId="158" xr:uid="{00000000-0005-0000-0000-00009E000000}"/>
    <cellStyle name="Normal 2 3 3 6" xfId="159" xr:uid="{00000000-0005-0000-0000-00009F000000}"/>
    <cellStyle name="Normal 2 3 3 7" xfId="160" xr:uid="{00000000-0005-0000-0000-0000A0000000}"/>
    <cellStyle name="Normal 2 3 4" xfId="161" xr:uid="{00000000-0005-0000-0000-0000A1000000}"/>
    <cellStyle name="Normal 2 3 5" xfId="162" xr:uid="{00000000-0005-0000-0000-0000A2000000}"/>
    <cellStyle name="Normal 2 3 6" xfId="163" xr:uid="{00000000-0005-0000-0000-0000A3000000}"/>
    <cellStyle name="Normal 2 3 7" xfId="164" xr:uid="{00000000-0005-0000-0000-0000A4000000}"/>
    <cellStyle name="Normal 2 3 7 2" xfId="165" xr:uid="{00000000-0005-0000-0000-0000A5000000}"/>
    <cellStyle name="Normal 2 3 7 3" xfId="166" xr:uid="{00000000-0005-0000-0000-0000A6000000}"/>
    <cellStyle name="Normal 2 3 7 4" xfId="167" xr:uid="{00000000-0005-0000-0000-0000A7000000}"/>
    <cellStyle name="Normal 2 3 7 5" xfId="168" xr:uid="{00000000-0005-0000-0000-0000A8000000}"/>
    <cellStyle name="Normal 2 3 7 6" xfId="169" xr:uid="{00000000-0005-0000-0000-0000A9000000}"/>
    <cellStyle name="Normal 2 3 7 7" xfId="170" xr:uid="{00000000-0005-0000-0000-0000AA000000}"/>
    <cellStyle name="Normal 2 4" xfId="171" xr:uid="{00000000-0005-0000-0000-0000AB000000}"/>
    <cellStyle name="Normal 2 5" xfId="172" xr:uid="{00000000-0005-0000-0000-0000AC000000}"/>
    <cellStyle name="Normal 2 6" xfId="173" xr:uid="{00000000-0005-0000-0000-0000AD000000}"/>
    <cellStyle name="Normal 2 7" xfId="174" xr:uid="{00000000-0005-0000-0000-0000AE000000}"/>
    <cellStyle name="Normal 2 8" xfId="175" xr:uid="{00000000-0005-0000-0000-0000AF000000}"/>
    <cellStyle name="Normal 2 9" xfId="176" xr:uid="{00000000-0005-0000-0000-0000B0000000}"/>
    <cellStyle name="Normal 2_Prijs BBP" xfId="177" xr:uid="{00000000-0005-0000-0000-0000B1000000}"/>
    <cellStyle name="Normal 20" xfId="178" xr:uid="{00000000-0005-0000-0000-0000B2000000}"/>
    <cellStyle name="Normal 20 7 3 6 2" xfId="179" xr:uid="{00000000-0005-0000-0000-0000B3000000}"/>
    <cellStyle name="Normal 28" xfId="533" xr:uid="{00000000-0005-0000-0000-000015020000}"/>
    <cellStyle name="NORMAL 3" xfId="180" xr:uid="{00000000-0005-0000-0000-0000B4000000}"/>
    <cellStyle name="Normal 3 10" xfId="181" xr:uid="{00000000-0005-0000-0000-0000B5000000}"/>
    <cellStyle name="Normal 3 10 2" xfId="182" xr:uid="{00000000-0005-0000-0000-0000B6000000}"/>
    <cellStyle name="Normal 3 10 2 2" xfId="183" xr:uid="{00000000-0005-0000-0000-0000B7000000}"/>
    <cellStyle name="Normal 3 10 2 3" xfId="184" xr:uid="{00000000-0005-0000-0000-0000B8000000}"/>
    <cellStyle name="Normal 3 10 3" xfId="185" xr:uid="{00000000-0005-0000-0000-0000B9000000}"/>
    <cellStyle name="Normal 3 10 3 2" xfId="186" xr:uid="{00000000-0005-0000-0000-0000BA000000}"/>
    <cellStyle name="Normal 3 10 3 3" xfId="187" xr:uid="{00000000-0005-0000-0000-0000BB000000}"/>
    <cellStyle name="Normal 3 10 4" xfId="188" xr:uid="{00000000-0005-0000-0000-0000BC000000}"/>
    <cellStyle name="Normal 3 10 4 2" xfId="189" xr:uid="{00000000-0005-0000-0000-0000BD000000}"/>
    <cellStyle name="Normal 3 10 4 3" xfId="190" xr:uid="{00000000-0005-0000-0000-0000BE000000}"/>
    <cellStyle name="Normal 3 10 5" xfId="191" xr:uid="{00000000-0005-0000-0000-0000BF000000}"/>
    <cellStyle name="Normal 3 10 6" xfId="192" xr:uid="{00000000-0005-0000-0000-0000C0000000}"/>
    <cellStyle name="Normal 3 11" xfId="193" xr:uid="{00000000-0005-0000-0000-0000C1000000}"/>
    <cellStyle name="Normal 3 11 2" xfId="194" xr:uid="{00000000-0005-0000-0000-0000C2000000}"/>
    <cellStyle name="Normal 3 11 2 2" xfId="195" xr:uid="{00000000-0005-0000-0000-0000C3000000}"/>
    <cellStyle name="Normal 3 11 2 3" xfId="196" xr:uid="{00000000-0005-0000-0000-0000C4000000}"/>
    <cellStyle name="Normal 3 11 3" xfId="197" xr:uid="{00000000-0005-0000-0000-0000C5000000}"/>
    <cellStyle name="Normal 3 11 3 2" xfId="198" xr:uid="{00000000-0005-0000-0000-0000C6000000}"/>
    <cellStyle name="Normal 3 11 3 3" xfId="199" xr:uid="{00000000-0005-0000-0000-0000C7000000}"/>
    <cellStyle name="Normal 3 11 4" xfId="200" xr:uid="{00000000-0005-0000-0000-0000C8000000}"/>
    <cellStyle name="Normal 3 11 4 2" xfId="201" xr:uid="{00000000-0005-0000-0000-0000C9000000}"/>
    <cellStyle name="Normal 3 11 4 3" xfId="202" xr:uid="{00000000-0005-0000-0000-0000CA000000}"/>
    <cellStyle name="Normal 3 11 5" xfId="203" xr:uid="{00000000-0005-0000-0000-0000CB000000}"/>
    <cellStyle name="Normal 3 11 6" xfId="204" xr:uid="{00000000-0005-0000-0000-0000CC000000}"/>
    <cellStyle name="Normal 3 12" xfId="205" xr:uid="{00000000-0005-0000-0000-0000CD000000}"/>
    <cellStyle name="Normal 3 12 2" xfId="206" xr:uid="{00000000-0005-0000-0000-0000CE000000}"/>
    <cellStyle name="Normal 3 12 2 2" xfId="207" xr:uid="{00000000-0005-0000-0000-0000CF000000}"/>
    <cellStyle name="Normal 3 12 2 3" xfId="208" xr:uid="{00000000-0005-0000-0000-0000D0000000}"/>
    <cellStyle name="Normal 3 12 3" xfId="209" xr:uid="{00000000-0005-0000-0000-0000D1000000}"/>
    <cellStyle name="Normal 3 12 3 2" xfId="210" xr:uid="{00000000-0005-0000-0000-0000D2000000}"/>
    <cellStyle name="Normal 3 12 3 3" xfId="211" xr:uid="{00000000-0005-0000-0000-0000D3000000}"/>
    <cellStyle name="Normal 3 12 4" xfId="212" xr:uid="{00000000-0005-0000-0000-0000D4000000}"/>
    <cellStyle name="Normal 3 12 4 2" xfId="213" xr:uid="{00000000-0005-0000-0000-0000D5000000}"/>
    <cellStyle name="Normal 3 12 4 3" xfId="214" xr:uid="{00000000-0005-0000-0000-0000D6000000}"/>
    <cellStyle name="Normal 3 12 5" xfId="215" xr:uid="{00000000-0005-0000-0000-0000D7000000}"/>
    <cellStyle name="Normal 3 12 6" xfId="216" xr:uid="{00000000-0005-0000-0000-0000D8000000}"/>
    <cellStyle name="Normal 3 13" xfId="217" xr:uid="{00000000-0005-0000-0000-0000D9000000}"/>
    <cellStyle name="Normal 3 13 2" xfId="218" xr:uid="{00000000-0005-0000-0000-0000DA000000}"/>
    <cellStyle name="Normal 3 13 2 2" xfId="219" xr:uid="{00000000-0005-0000-0000-0000DB000000}"/>
    <cellStyle name="Normal 3 13 2 3" xfId="220" xr:uid="{00000000-0005-0000-0000-0000DC000000}"/>
    <cellStyle name="Normal 3 13 3" xfId="221" xr:uid="{00000000-0005-0000-0000-0000DD000000}"/>
    <cellStyle name="Normal 3 13 3 2" xfId="222" xr:uid="{00000000-0005-0000-0000-0000DE000000}"/>
    <cellStyle name="Normal 3 13 3 3" xfId="223" xr:uid="{00000000-0005-0000-0000-0000DF000000}"/>
    <cellStyle name="Normal 3 13 4" xfId="224" xr:uid="{00000000-0005-0000-0000-0000E0000000}"/>
    <cellStyle name="Normal 3 13 4 2" xfId="225" xr:uid="{00000000-0005-0000-0000-0000E1000000}"/>
    <cellStyle name="Normal 3 13 4 3" xfId="226" xr:uid="{00000000-0005-0000-0000-0000E2000000}"/>
    <cellStyle name="Normal 3 13 5" xfId="227" xr:uid="{00000000-0005-0000-0000-0000E3000000}"/>
    <cellStyle name="Normal 3 13 6" xfId="228" xr:uid="{00000000-0005-0000-0000-0000E4000000}"/>
    <cellStyle name="Normal 3 14" xfId="229" xr:uid="{00000000-0005-0000-0000-0000E5000000}"/>
    <cellStyle name="Normal 3 14 2" xfId="230" xr:uid="{00000000-0005-0000-0000-0000E6000000}"/>
    <cellStyle name="Normal 3 14 2 2" xfId="231" xr:uid="{00000000-0005-0000-0000-0000E7000000}"/>
    <cellStyle name="Normal 3 14 2 3" xfId="232" xr:uid="{00000000-0005-0000-0000-0000E8000000}"/>
    <cellStyle name="Normal 3 14 3" xfId="233" xr:uid="{00000000-0005-0000-0000-0000E9000000}"/>
    <cellStyle name="Normal 3 14 3 2" xfId="234" xr:uid="{00000000-0005-0000-0000-0000EA000000}"/>
    <cellStyle name="Normal 3 14 3 3" xfId="235" xr:uid="{00000000-0005-0000-0000-0000EB000000}"/>
    <cellStyle name="Normal 3 14 4" xfId="236" xr:uid="{00000000-0005-0000-0000-0000EC000000}"/>
    <cellStyle name="Normal 3 14 4 2" xfId="237" xr:uid="{00000000-0005-0000-0000-0000ED000000}"/>
    <cellStyle name="Normal 3 14 4 3" xfId="238" xr:uid="{00000000-0005-0000-0000-0000EE000000}"/>
    <cellStyle name="Normal 3 14 5" xfId="239" xr:uid="{00000000-0005-0000-0000-0000EF000000}"/>
    <cellStyle name="Normal 3 14 6" xfId="240" xr:uid="{00000000-0005-0000-0000-0000F0000000}"/>
    <cellStyle name="Normal 3 15" xfId="241" xr:uid="{00000000-0005-0000-0000-0000F1000000}"/>
    <cellStyle name="Normal 3 15 2" xfId="242" xr:uid="{00000000-0005-0000-0000-0000F2000000}"/>
    <cellStyle name="Normal 3 15 3" xfId="243" xr:uid="{00000000-0005-0000-0000-0000F3000000}"/>
    <cellStyle name="Normal 3 16" xfId="244" xr:uid="{00000000-0005-0000-0000-0000F4000000}"/>
    <cellStyle name="Normal 3 16 2" xfId="245" xr:uid="{00000000-0005-0000-0000-0000F5000000}"/>
    <cellStyle name="Normal 3 16 3" xfId="246" xr:uid="{00000000-0005-0000-0000-0000F6000000}"/>
    <cellStyle name="Normal 3 17" xfId="247" xr:uid="{00000000-0005-0000-0000-0000F7000000}"/>
    <cellStyle name="Normal 3 17 2" xfId="248" xr:uid="{00000000-0005-0000-0000-0000F8000000}"/>
    <cellStyle name="Normal 3 17 3" xfId="249" xr:uid="{00000000-0005-0000-0000-0000F9000000}"/>
    <cellStyle name="Normal 3 18" xfId="250" xr:uid="{00000000-0005-0000-0000-0000FA000000}"/>
    <cellStyle name="Normal 3 18 2" xfId="251" xr:uid="{00000000-0005-0000-0000-0000FB000000}"/>
    <cellStyle name="Normal 3 18 3" xfId="252" xr:uid="{00000000-0005-0000-0000-0000FC000000}"/>
    <cellStyle name="Normal 3 19" xfId="253" xr:uid="{00000000-0005-0000-0000-0000FD000000}"/>
    <cellStyle name="NORMAL 3 2" xfId="254" xr:uid="{00000000-0005-0000-0000-0000FE000000}"/>
    <cellStyle name="Normal 3 2 2" xfId="255" xr:uid="{00000000-0005-0000-0000-0000FF000000}"/>
    <cellStyle name="Normal 3 2 2 2" xfId="256" xr:uid="{00000000-0005-0000-0000-000000010000}"/>
    <cellStyle name="Normal 3 2 2 3" xfId="257" xr:uid="{00000000-0005-0000-0000-000001010000}"/>
    <cellStyle name="Normal 3 2 3" xfId="258" xr:uid="{00000000-0005-0000-0000-000002010000}"/>
    <cellStyle name="Normal 3 2 3 2" xfId="259" xr:uid="{00000000-0005-0000-0000-000003010000}"/>
    <cellStyle name="Normal 3 2 3 3" xfId="260" xr:uid="{00000000-0005-0000-0000-000004010000}"/>
    <cellStyle name="Normal 3 2 4" xfId="261" xr:uid="{00000000-0005-0000-0000-000005010000}"/>
    <cellStyle name="Normal 3 2 4 2" xfId="262" xr:uid="{00000000-0005-0000-0000-000006010000}"/>
    <cellStyle name="Normal 3 2 4 3" xfId="263" xr:uid="{00000000-0005-0000-0000-000007010000}"/>
    <cellStyle name="Normal 3 2 5" xfId="264" xr:uid="{00000000-0005-0000-0000-000008010000}"/>
    <cellStyle name="Normal 3 2 6" xfId="265" xr:uid="{00000000-0005-0000-0000-000009010000}"/>
    <cellStyle name="Normal 3 2_Prijs BBP" xfId="266" xr:uid="{00000000-0005-0000-0000-00000A010000}"/>
    <cellStyle name="Normal 3 20" xfId="267" xr:uid="{00000000-0005-0000-0000-00000B010000}"/>
    <cellStyle name="Normal 3 21" xfId="268" xr:uid="{00000000-0005-0000-0000-00000C010000}"/>
    <cellStyle name="Normal 3 22" xfId="269" xr:uid="{00000000-0005-0000-0000-00000D010000}"/>
    <cellStyle name="Normal 3 23" xfId="526" xr:uid="{00000000-0005-0000-0000-00000E020000}"/>
    <cellStyle name="Normal 3 24" xfId="531" xr:uid="{00000000-0005-0000-0000-000013020000}"/>
    <cellStyle name="Normal 3 3" xfId="270" xr:uid="{00000000-0005-0000-0000-00000E010000}"/>
    <cellStyle name="Normal 3 3 2" xfId="271" xr:uid="{00000000-0005-0000-0000-00000F010000}"/>
    <cellStyle name="Normal 3 3 2 2" xfId="272" xr:uid="{00000000-0005-0000-0000-000010010000}"/>
    <cellStyle name="Normal 3 3 2 3" xfId="273" xr:uid="{00000000-0005-0000-0000-000011010000}"/>
    <cellStyle name="Normal 3 3 3" xfId="274" xr:uid="{00000000-0005-0000-0000-000012010000}"/>
    <cellStyle name="Normal 3 3 3 2" xfId="275" xr:uid="{00000000-0005-0000-0000-000013010000}"/>
    <cellStyle name="Normal 3 3 3 3" xfId="276" xr:uid="{00000000-0005-0000-0000-000014010000}"/>
    <cellStyle name="Normal 3 3 4" xfId="277" xr:uid="{00000000-0005-0000-0000-000015010000}"/>
    <cellStyle name="Normal 3 3 4 2" xfId="278" xr:uid="{00000000-0005-0000-0000-000016010000}"/>
    <cellStyle name="Normal 3 3 4 3" xfId="279" xr:uid="{00000000-0005-0000-0000-000017010000}"/>
    <cellStyle name="Normal 3 3 5" xfId="280" xr:uid="{00000000-0005-0000-0000-000018010000}"/>
    <cellStyle name="Normal 3 3 6" xfId="281" xr:uid="{00000000-0005-0000-0000-000019010000}"/>
    <cellStyle name="Normal 3 4" xfId="282" xr:uid="{00000000-0005-0000-0000-00001A010000}"/>
    <cellStyle name="Normal 3 4 2" xfId="283" xr:uid="{00000000-0005-0000-0000-00001B010000}"/>
    <cellStyle name="Normal 3 4 2 2" xfId="284" xr:uid="{00000000-0005-0000-0000-00001C010000}"/>
    <cellStyle name="Normal 3 4 2 3" xfId="285" xr:uid="{00000000-0005-0000-0000-00001D010000}"/>
    <cellStyle name="Normal 3 4 3" xfId="286" xr:uid="{00000000-0005-0000-0000-00001E010000}"/>
    <cellStyle name="Normal 3 4 3 2" xfId="287" xr:uid="{00000000-0005-0000-0000-00001F010000}"/>
    <cellStyle name="Normal 3 4 3 3" xfId="288" xr:uid="{00000000-0005-0000-0000-000020010000}"/>
    <cellStyle name="Normal 3 4 4" xfId="289" xr:uid="{00000000-0005-0000-0000-000021010000}"/>
    <cellStyle name="Normal 3 4 4 2" xfId="290" xr:uid="{00000000-0005-0000-0000-000022010000}"/>
    <cellStyle name="Normal 3 4 4 3" xfId="291" xr:uid="{00000000-0005-0000-0000-000023010000}"/>
    <cellStyle name="Normal 3 4 5" xfId="292" xr:uid="{00000000-0005-0000-0000-000024010000}"/>
    <cellStyle name="Normal 3 4 6" xfId="293" xr:uid="{00000000-0005-0000-0000-000025010000}"/>
    <cellStyle name="Normal 3 5" xfId="294" xr:uid="{00000000-0005-0000-0000-000026010000}"/>
    <cellStyle name="Normal 3 5 2" xfId="295" xr:uid="{00000000-0005-0000-0000-000027010000}"/>
    <cellStyle name="Normal 3 5 2 2" xfId="296" xr:uid="{00000000-0005-0000-0000-000028010000}"/>
    <cellStyle name="Normal 3 5 2 3" xfId="297" xr:uid="{00000000-0005-0000-0000-000029010000}"/>
    <cellStyle name="Normal 3 5 3" xfId="298" xr:uid="{00000000-0005-0000-0000-00002A010000}"/>
    <cellStyle name="Normal 3 5 3 2" xfId="299" xr:uid="{00000000-0005-0000-0000-00002B010000}"/>
    <cellStyle name="Normal 3 5 3 3" xfId="300" xr:uid="{00000000-0005-0000-0000-00002C010000}"/>
    <cellStyle name="Normal 3 5 4" xfId="301" xr:uid="{00000000-0005-0000-0000-00002D010000}"/>
    <cellStyle name="Normal 3 5 4 2" xfId="302" xr:uid="{00000000-0005-0000-0000-00002E010000}"/>
    <cellStyle name="Normal 3 5 4 3" xfId="303" xr:uid="{00000000-0005-0000-0000-00002F010000}"/>
    <cellStyle name="Normal 3 5 5" xfId="304" xr:uid="{00000000-0005-0000-0000-000030010000}"/>
    <cellStyle name="Normal 3 5 6" xfId="305" xr:uid="{00000000-0005-0000-0000-000031010000}"/>
    <cellStyle name="Normal 3 6" xfId="306" xr:uid="{00000000-0005-0000-0000-000032010000}"/>
    <cellStyle name="Normal 3 6 2" xfId="307" xr:uid="{00000000-0005-0000-0000-000033010000}"/>
    <cellStyle name="Normal 3 6 2 2" xfId="308" xr:uid="{00000000-0005-0000-0000-000034010000}"/>
    <cellStyle name="Normal 3 6 2 3" xfId="309" xr:uid="{00000000-0005-0000-0000-000035010000}"/>
    <cellStyle name="Normal 3 6 3" xfId="310" xr:uid="{00000000-0005-0000-0000-000036010000}"/>
    <cellStyle name="Normal 3 6 3 2" xfId="311" xr:uid="{00000000-0005-0000-0000-000037010000}"/>
    <cellStyle name="Normal 3 6 3 3" xfId="312" xr:uid="{00000000-0005-0000-0000-000038010000}"/>
    <cellStyle name="Normal 3 6 4" xfId="313" xr:uid="{00000000-0005-0000-0000-000039010000}"/>
    <cellStyle name="Normal 3 6 4 2" xfId="314" xr:uid="{00000000-0005-0000-0000-00003A010000}"/>
    <cellStyle name="Normal 3 6 4 3" xfId="315" xr:uid="{00000000-0005-0000-0000-00003B010000}"/>
    <cellStyle name="Normal 3 6 5" xfId="316" xr:uid="{00000000-0005-0000-0000-00003C010000}"/>
    <cellStyle name="Normal 3 6 6" xfId="317" xr:uid="{00000000-0005-0000-0000-00003D010000}"/>
    <cellStyle name="Normal 3 7" xfId="318" xr:uid="{00000000-0005-0000-0000-00003E010000}"/>
    <cellStyle name="Normal 3 7 2" xfId="319" xr:uid="{00000000-0005-0000-0000-00003F010000}"/>
    <cellStyle name="Normal 3 7 2 2" xfId="320" xr:uid="{00000000-0005-0000-0000-000040010000}"/>
    <cellStyle name="Normal 3 7 2 3" xfId="321" xr:uid="{00000000-0005-0000-0000-000041010000}"/>
    <cellStyle name="Normal 3 7 3" xfId="322" xr:uid="{00000000-0005-0000-0000-000042010000}"/>
    <cellStyle name="Normal 3 7 3 2" xfId="323" xr:uid="{00000000-0005-0000-0000-000043010000}"/>
    <cellStyle name="Normal 3 7 3 3" xfId="324" xr:uid="{00000000-0005-0000-0000-000044010000}"/>
    <cellStyle name="Normal 3 7 4" xfId="325" xr:uid="{00000000-0005-0000-0000-000045010000}"/>
    <cellStyle name="Normal 3 7 4 2" xfId="326" xr:uid="{00000000-0005-0000-0000-000046010000}"/>
    <cellStyle name="Normal 3 7 4 3" xfId="327" xr:uid="{00000000-0005-0000-0000-000047010000}"/>
    <cellStyle name="Normal 3 7 5" xfId="328" xr:uid="{00000000-0005-0000-0000-000048010000}"/>
    <cellStyle name="Normal 3 7 6" xfId="329" xr:uid="{00000000-0005-0000-0000-000049010000}"/>
    <cellStyle name="Normal 3 8" xfId="330" xr:uid="{00000000-0005-0000-0000-00004A010000}"/>
    <cellStyle name="Normal 3 8 2" xfId="331" xr:uid="{00000000-0005-0000-0000-00004B010000}"/>
    <cellStyle name="Normal 3 8 2 2" xfId="332" xr:uid="{00000000-0005-0000-0000-00004C010000}"/>
    <cellStyle name="Normal 3 8 2 3" xfId="333" xr:uid="{00000000-0005-0000-0000-00004D010000}"/>
    <cellStyle name="Normal 3 8 3" xfId="334" xr:uid="{00000000-0005-0000-0000-00004E010000}"/>
    <cellStyle name="Normal 3 8 3 2" xfId="335" xr:uid="{00000000-0005-0000-0000-00004F010000}"/>
    <cellStyle name="Normal 3 8 3 3" xfId="336" xr:uid="{00000000-0005-0000-0000-000050010000}"/>
    <cellStyle name="Normal 3 8 4" xfId="337" xr:uid="{00000000-0005-0000-0000-000051010000}"/>
    <cellStyle name="Normal 3 8 4 2" xfId="338" xr:uid="{00000000-0005-0000-0000-000052010000}"/>
    <cellStyle name="Normal 3 8 4 3" xfId="339" xr:uid="{00000000-0005-0000-0000-000053010000}"/>
    <cellStyle name="Normal 3 8 5" xfId="340" xr:uid="{00000000-0005-0000-0000-000054010000}"/>
    <cellStyle name="Normal 3 8 6" xfId="341" xr:uid="{00000000-0005-0000-0000-000055010000}"/>
    <cellStyle name="Normal 3 9" xfId="342" xr:uid="{00000000-0005-0000-0000-000056010000}"/>
    <cellStyle name="Normal 3 9 2" xfId="343" xr:uid="{00000000-0005-0000-0000-000057010000}"/>
    <cellStyle name="Normal 3 9 2 2" xfId="344" xr:uid="{00000000-0005-0000-0000-000058010000}"/>
    <cellStyle name="Normal 3 9 2 3" xfId="345" xr:uid="{00000000-0005-0000-0000-000059010000}"/>
    <cellStyle name="Normal 3 9 3" xfId="346" xr:uid="{00000000-0005-0000-0000-00005A010000}"/>
    <cellStyle name="Normal 3 9 3 2" xfId="347" xr:uid="{00000000-0005-0000-0000-00005B010000}"/>
    <cellStyle name="Normal 3 9 3 3" xfId="348" xr:uid="{00000000-0005-0000-0000-00005C010000}"/>
    <cellStyle name="Normal 3 9 4" xfId="349" xr:uid="{00000000-0005-0000-0000-00005D010000}"/>
    <cellStyle name="Normal 3 9 4 2" xfId="350" xr:uid="{00000000-0005-0000-0000-00005E010000}"/>
    <cellStyle name="Normal 3 9 4 3" xfId="351" xr:uid="{00000000-0005-0000-0000-00005F010000}"/>
    <cellStyle name="Normal 3 9 5" xfId="352" xr:uid="{00000000-0005-0000-0000-000060010000}"/>
    <cellStyle name="Normal 3 9 6" xfId="353" xr:uid="{00000000-0005-0000-0000-000061010000}"/>
    <cellStyle name="Normal 3_Prijs BBP" xfId="354" xr:uid="{00000000-0005-0000-0000-000062010000}"/>
    <cellStyle name="Normal 4" xfId="355" xr:uid="{00000000-0005-0000-0000-000063010000}"/>
    <cellStyle name="Normal 4 2" xfId="356" xr:uid="{00000000-0005-0000-0000-000064010000}"/>
    <cellStyle name="Normal 4 3" xfId="357" xr:uid="{00000000-0005-0000-0000-000065010000}"/>
    <cellStyle name="Normal 4 4" xfId="358" xr:uid="{00000000-0005-0000-0000-000066010000}"/>
    <cellStyle name="Normal 4 4 2" xfId="359" xr:uid="{00000000-0005-0000-0000-000067010000}"/>
    <cellStyle name="Normal 4 4 2 2" xfId="360" xr:uid="{00000000-0005-0000-0000-000068010000}"/>
    <cellStyle name="Normal 4 4 2 2 2" xfId="361" xr:uid="{00000000-0005-0000-0000-000069010000}"/>
    <cellStyle name="Normal 4 4 2 3" xfId="362" xr:uid="{00000000-0005-0000-0000-00006A010000}"/>
    <cellStyle name="Normal 4 4 2 3 2" xfId="363" xr:uid="{00000000-0005-0000-0000-00006B010000}"/>
    <cellStyle name="Normal 4 4 2 3 2 2" xfId="364" xr:uid="{00000000-0005-0000-0000-00006C010000}"/>
    <cellStyle name="Normal 4 4 2 3 2 3" xfId="365" xr:uid="{00000000-0005-0000-0000-00006D010000}"/>
    <cellStyle name="Normal 4 4 2 3 2 4" xfId="366" xr:uid="{00000000-0005-0000-0000-00006E010000}"/>
    <cellStyle name="Normal 5" xfId="367" xr:uid="{00000000-0005-0000-0000-00006F010000}"/>
    <cellStyle name="Normal 5 2" xfId="368" xr:uid="{00000000-0005-0000-0000-000070010000}"/>
    <cellStyle name="Normal 5 2 2" xfId="369" xr:uid="{00000000-0005-0000-0000-000071010000}"/>
    <cellStyle name="Normal 5 2 3" xfId="370" xr:uid="{00000000-0005-0000-0000-000072010000}"/>
    <cellStyle name="Normal 5 2 4" xfId="371" xr:uid="{00000000-0005-0000-0000-000073010000}"/>
    <cellStyle name="Normal 5 2 4 2" xfId="372" xr:uid="{00000000-0005-0000-0000-000074010000}"/>
    <cellStyle name="Normal 5 2 4 2 2 3" xfId="529" xr:uid="{00000000-0005-0000-0000-000011020000}"/>
    <cellStyle name="Normal 5 3" xfId="373" xr:uid="{00000000-0005-0000-0000-000075010000}"/>
    <cellStyle name="Normal 5 3 2" xfId="374" xr:uid="{00000000-0005-0000-0000-000076010000}"/>
    <cellStyle name="Normal 5 3 3" xfId="375" xr:uid="{00000000-0005-0000-0000-000077010000}"/>
    <cellStyle name="Normal 5 4" xfId="376" xr:uid="{00000000-0005-0000-0000-000078010000}"/>
    <cellStyle name="Normal 5 4 2" xfId="377" xr:uid="{00000000-0005-0000-0000-000079010000}"/>
    <cellStyle name="Normal 5 4 3" xfId="378" xr:uid="{00000000-0005-0000-0000-00007A010000}"/>
    <cellStyle name="Normal 5 5" xfId="379" xr:uid="{00000000-0005-0000-0000-00007B010000}"/>
    <cellStyle name="Normal 5 6" xfId="380" xr:uid="{00000000-0005-0000-0000-00007C010000}"/>
    <cellStyle name="Normal 6" xfId="381" xr:uid="{00000000-0005-0000-0000-00007D010000}"/>
    <cellStyle name="Normal 7" xfId="382" xr:uid="{00000000-0005-0000-0000-00007E010000}"/>
    <cellStyle name="Normal 7 2" xfId="383" xr:uid="{00000000-0005-0000-0000-00007F010000}"/>
    <cellStyle name="Normal 7 2 2" xfId="384" xr:uid="{00000000-0005-0000-0000-000080010000}"/>
    <cellStyle name="Normal 7 2 3" xfId="385" xr:uid="{00000000-0005-0000-0000-000081010000}"/>
    <cellStyle name="Normal 7 3" xfId="386" xr:uid="{00000000-0005-0000-0000-000082010000}"/>
    <cellStyle name="Normal 7 3 2" xfId="387" xr:uid="{00000000-0005-0000-0000-000083010000}"/>
    <cellStyle name="Normal 7 3 3" xfId="388" xr:uid="{00000000-0005-0000-0000-000084010000}"/>
    <cellStyle name="Normal 7 4" xfId="389" xr:uid="{00000000-0005-0000-0000-000085010000}"/>
    <cellStyle name="Normal 7 4 2" xfId="390" xr:uid="{00000000-0005-0000-0000-000086010000}"/>
    <cellStyle name="Normal 7 4 3" xfId="391" xr:uid="{00000000-0005-0000-0000-000087010000}"/>
    <cellStyle name="Normal 7 5" xfId="392" xr:uid="{00000000-0005-0000-0000-000088010000}"/>
    <cellStyle name="Normal 7 6" xfId="393" xr:uid="{00000000-0005-0000-0000-000089010000}"/>
    <cellStyle name="Normal 8" xfId="394" xr:uid="{00000000-0005-0000-0000-00008A010000}"/>
    <cellStyle name="Normal 8 2" xfId="395" xr:uid="{00000000-0005-0000-0000-00008B010000}"/>
    <cellStyle name="Normal 8 3" xfId="396" xr:uid="{00000000-0005-0000-0000-00008C010000}"/>
    <cellStyle name="Normal 9" xfId="397" xr:uid="{00000000-0005-0000-0000-00008D010000}"/>
    <cellStyle name="Normal 9 2" xfId="398" xr:uid="{00000000-0005-0000-0000-00008E010000}"/>
    <cellStyle name="Normal 9 2 2" xfId="399" xr:uid="{00000000-0005-0000-0000-00008F010000}"/>
    <cellStyle name="Normal 9 2 3" xfId="400" xr:uid="{00000000-0005-0000-0000-000090010000}"/>
    <cellStyle name="Normal 9 3" xfId="401" xr:uid="{00000000-0005-0000-0000-000091010000}"/>
    <cellStyle name="Normal 9 4" xfId="402" xr:uid="{00000000-0005-0000-0000-000092010000}"/>
    <cellStyle name="Normal_Sheet1_1" xfId="403" xr:uid="{00000000-0005-0000-0000-000093010000}"/>
    <cellStyle name="Note 2" xfId="404" xr:uid="{00000000-0005-0000-0000-000094010000}"/>
    <cellStyle name="Note 2 2" xfId="405" xr:uid="{00000000-0005-0000-0000-000095010000}"/>
    <cellStyle name="Note 2 2 2" xfId="406" xr:uid="{00000000-0005-0000-0000-000096010000}"/>
    <cellStyle name="Note 2 2 3" xfId="407" xr:uid="{00000000-0005-0000-0000-000097010000}"/>
    <cellStyle name="Note 2 3" xfId="408" xr:uid="{00000000-0005-0000-0000-000098010000}"/>
    <cellStyle name="Note 2 3 2" xfId="409" xr:uid="{00000000-0005-0000-0000-000099010000}"/>
    <cellStyle name="Note 2 3 3" xfId="410" xr:uid="{00000000-0005-0000-0000-00009A010000}"/>
    <cellStyle name="Note 2 4" xfId="411" xr:uid="{00000000-0005-0000-0000-00009B010000}"/>
    <cellStyle name="Note 2 4 2" xfId="412" xr:uid="{00000000-0005-0000-0000-00009C010000}"/>
    <cellStyle name="Note 2 4 3" xfId="413" xr:uid="{00000000-0005-0000-0000-00009D010000}"/>
    <cellStyle name="Note 2 5" xfId="414" xr:uid="{00000000-0005-0000-0000-00009E010000}"/>
    <cellStyle name="Note 2 6" xfId="415" xr:uid="{00000000-0005-0000-0000-00009F010000}"/>
    <cellStyle name="Note 3" xfId="416" xr:uid="{00000000-0005-0000-0000-0000A0010000}"/>
    <cellStyle name="Note 3 2" xfId="417" xr:uid="{00000000-0005-0000-0000-0000A1010000}"/>
    <cellStyle name="Note 3 2 2" xfId="418" xr:uid="{00000000-0005-0000-0000-0000A2010000}"/>
    <cellStyle name="Note 3 2 3" xfId="419" xr:uid="{00000000-0005-0000-0000-0000A3010000}"/>
    <cellStyle name="Note 3 3" xfId="420" xr:uid="{00000000-0005-0000-0000-0000A4010000}"/>
    <cellStyle name="Note 3 3 2" xfId="421" xr:uid="{00000000-0005-0000-0000-0000A5010000}"/>
    <cellStyle name="Note 3 3 3" xfId="422" xr:uid="{00000000-0005-0000-0000-0000A6010000}"/>
    <cellStyle name="Note 3 4" xfId="423" xr:uid="{00000000-0005-0000-0000-0000A7010000}"/>
    <cellStyle name="Note 3 4 2" xfId="424" xr:uid="{00000000-0005-0000-0000-0000A8010000}"/>
    <cellStyle name="Note 3 4 3" xfId="425" xr:uid="{00000000-0005-0000-0000-0000A9010000}"/>
    <cellStyle name="Note 3 5" xfId="426" xr:uid="{00000000-0005-0000-0000-0000AA010000}"/>
    <cellStyle name="Note 3 6" xfId="427" xr:uid="{00000000-0005-0000-0000-0000AB010000}"/>
    <cellStyle name="Note 4" xfId="428" xr:uid="{00000000-0005-0000-0000-0000AC010000}"/>
    <cellStyle name="Note 4 2" xfId="429" xr:uid="{00000000-0005-0000-0000-0000AD010000}"/>
    <cellStyle name="Note 4 2 2" xfId="430" xr:uid="{00000000-0005-0000-0000-0000AE010000}"/>
    <cellStyle name="Note 4 2 3" xfId="431" xr:uid="{00000000-0005-0000-0000-0000AF010000}"/>
    <cellStyle name="Note 4 3" xfId="432" xr:uid="{00000000-0005-0000-0000-0000B0010000}"/>
    <cellStyle name="Note 4 3 2" xfId="433" xr:uid="{00000000-0005-0000-0000-0000B1010000}"/>
    <cellStyle name="Note 4 3 3" xfId="434" xr:uid="{00000000-0005-0000-0000-0000B2010000}"/>
    <cellStyle name="Note 4 4" xfId="435" xr:uid="{00000000-0005-0000-0000-0000B3010000}"/>
    <cellStyle name="Note 4 4 2" xfId="436" xr:uid="{00000000-0005-0000-0000-0000B4010000}"/>
    <cellStyle name="Note 4 4 3" xfId="437" xr:uid="{00000000-0005-0000-0000-0000B5010000}"/>
    <cellStyle name="Note 4 5" xfId="438" xr:uid="{00000000-0005-0000-0000-0000B6010000}"/>
    <cellStyle name="Note 4 6" xfId="439" xr:uid="{00000000-0005-0000-0000-0000B7010000}"/>
    <cellStyle name="Notitie" xfId="563" builtinId="10" customBuiltin="1"/>
    <cellStyle name="Notitie 2" xfId="440" xr:uid="{00000000-0005-0000-0000-0000B8010000}"/>
    <cellStyle name="Notitie 2 2" xfId="441" xr:uid="{00000000-0005-0000-0000-0000B9010000}"/>
    <cellStyle name="Ongeldig" xfId="555" builtinId="27" customBuiltin="1"/>
    <cellStyle name="PERCENT" xfId="442" xr:uid="{00000000-0005-0000-0000-0000BA010000}"/>
    <cellStyle name="Percent 10" xfId="443" xr:uid="{00000000-0005-0000-0000-0000BB010000}"/>
    <cellStyle name="Percent 11" xfId="444" xr:uid="{00000000-0005-0000-0000-0000BC010000}"/>
    <cellStyle name="Percent 12" xfId="445" xr:uid="{00000000-0005-0000-0000-0000BD010000}"/>
    <cellStyle name="Percent 13" xfId="446" xr:uid="{00000000-0005-0000-0000-0000BE010000}"/>
    <cellStyle name="Percent 14" xfId="447" xr:uid="{00000000-0005-0000-0000-0000BF010000}"/>
    <cellStyle name="PERCENT 15" xfId="540" xr:uid="{00000000-0005-0000-0000-00001C020000}"/>
    <cellStyle name="PERCENT 16" xfId="543" xr:uid="{00000000-0005-0000-0000-00001F020000}"/>
    <cellStyle name="PERCENT 17" xfId="545" xr:uid="{00000000-0005-0000-0000-000021020000}"/>
    <cellStyle name="PERCENT 2" xfId="448" xr:uid="{00000000-0005-0000-0000-0000C0010000}"/>
    <cellStyle name="PERCENT 2 2" xfId="449" xr:uid="{00000000-0005-0000-0000-0000C1010000}"/>
    <cellStyle name="Percent 2 3" xfId="530" xr:uid="{00000000-0005-0000-0000-000012020000}"/>
    <cellStyle name="Percent 2 4" xfId="535" xr:uid="{00000000-0005-0000-0000-000017020000}"/>
    <cellStyle name="Percent 2_Prijs BBP" xfId="450" xr:uid="{00000000-0005-0000-0000-0000C2010000}"/>
    <cellStyle name="Percent 3" xfId="451" xr:uid="{00000000-0005-0000-0000-0000C3010000}"/>
    <cellStyle name="Percent 4" xfId="452" xr:uid="{00000000-0005-0000-0000-0000C4010000}"/>
    <cellStyle name="Percent 5" xfId="453" xr:uid="{00000000-0005-0000-0000-0000C5010000}"/>
    <cellStyle name="Percent 6" xfId="454" xr:uid="{00000000-0005-0000-0000-0000C6010000}"/>
    <cellStyle name="Percent 7" xfId="455" xr:uid="{00000000-0005-0000-0000-0000C7010000}"/>
    <cellStyle name="Percent 8" xfId="456" xr:uid="{00000000-0005-0000-0000-0000C8010000}"/>
    <cellStyle name="Percent 9" xfId="457" xr:uid="{00000000-0005-0000-0000-0000C9010000}"/>
    <cellStyle name="Procent" xfId="458" builtinId="5"/>
    <cellStyle name="Procent 2" xfId="459" xr:uid="{00000000-0005-0000-0000-0000CB010000}"/>
    <cellStyle name="Procent 2 2" xfId="460" xr:uid="{00000000-0005-0000-0000-0000CC010000}"/>
    <cellStyle name="Procent 3" xfId="461" xr:uid="{00000000-0005-0000-0000-0000CD010000}"/>
    <cellStyle name="Standaard" xfId="0" builtinId="0"/>
    <cellStyle name="Standaard 10" xfId="525" xr:uid="{00000000-0005-0000-0000-00000D020000}"/>
    <cellStyle name="Standaard 11 3" xfId="539" xr:uid="{00000000-0005-0000-0000-00001B020000}"/>
    <cellStyle name="Standaard 14" xfId="547" xr:uid="{00000000-0005-0000-0000-000023020000}"/>
    <cellStyle name="Standaard 2" xfId="462" xr:uid="{00000000-0005-0000-0000-0000CE010000}"/>
    <cellStyle name="Standaard 2 2" xfId="463" xr:uid="{00000000-0005-0000-0000-0000CF010000}"/>
    <cellStyle name="Standaard 2 2 2" xfId="464" xr:uid="{00000000-0005-0000-0000-0000D0010000}"/>
    <cellStyle name="Standaard 2 3" xfId="465" xr:uid="{00000000-0005-0000-0000-0000D1010000}"/>
    <cellStyle name="Standaard 2 4" xfId="466" xr:uid="{00000000-0005-0000-0000-0000D2010000}"/>
    <cellStyle name="Standaard 2 4 2" xfId="467" xr:uid="{00000000-0005-0000-0000-0000D3010000}"/>
    <cellStyle name="Standaard 2 5" xfId="468" xr:uid="{00000000-0005-0000-0000-0000D4010000}"/>
    <cellStyle name="Standaard 2 6" xfId="469" xr:uid="{00000000-0005-0000-0000-0000D5010000}"/>
    <cellStyle name="Standaard 2 6 2" xfId="470" xr:uid="{00000000-0005-0000-0000-0000D6010000}"/>
    <cellStyle name="Standaard 2 7" xfId="471" xr:uid="{00000000-0005-0000-0000-0000D7010000}"/>
    <cellStyle name="Standaard 2 7 2" xfId="472" xr:uid="{00000000-0005-0000-0000-0000D8010000}"/>
    <cellStyle name="Standaard 3" xfId="473" xr:uid="{00000000-0005-0000-0000-0000D9010000}"/>
    <cellStyle name="Standaard 4" xfId="474" xr:uid="{00000000-0005-0000-0000-0000DA010000}"/>
    <cellStyle name="Standaard 4 2" xfId="475" xr:uid="{00000000-0005-0000-0000-0000DB010000}"/>
    <cellStyle name="Standaard 4 2 2" xfId="476" xr:uid="{00000000-0005-0000-0000-0000DC010000}"/>
    <cellStyle name="Standaard 5" xfId="477" xr:uid="{00000000-0005-0000-0000-0000DD010000}"/>
    <cellStyle name="Standaard 5 2" xfId="478" xr:uid="{00000000-0005-0000-0000-0000DE010000}"/>
    <cellStyle name="Standaard 6" xfId="479" xr:uid="{00000000-0005-0000-0000-0000DF010000}"/>
    <cellStyle name="Standaard 6 2" xfId="480" xr:uid="{00000000-0005-0000-0000-0000E0010000}"/>
    <cellStyle name="Standaard 7" xfId="481" xr:uid="{00000000-0005-0000-0000-0000E1010000}"/>
    <cellStyle name="Standaard 7 2" xfId="482" xr:uid="{00000000-0005-0000-0000-0000E2010000}"/>
    <cellStyle name="Standaard 7 3" xfId="548" xr:uid="{00000000-0005-0000-0000-000024020000}"/>
    <cellStyle name="Standaard 7_Tabel 7" xfId="483" xr:uid="{00000000-0005-0000-0000-0000E3010000}"/>
    <cellStyle name="Standaard 8" xfId="484" xr:uid="{00000000-0005-0000-0000-0000E4010000}"/>
    <cellStyle name="Standaard 8 2" xfId="485" xr:uid="{00000000-0005-0000-0000-0000E5010000}"/>
    <cellStyle name="Standaard 9" xfId="486" xr:uid="{00000000-0005-0000-0000-0000E6010000}"/>
    <cellStyle name="Standaard2_Sserie1" xfId="487" xr:uid="{00000000-0005-0000-0000-0000E7010000}"/>
    <cellStyle name="Titel" xfId="549" builtinId="15" customBuiltin="1"/>
    <cellStyle name="Totaal" xfId="565" builtinId="25" customBuiltin="1"/>
    <cellStyle name="Totaal 2" xfId="488" xr:uid="{00000000-0005-0000-0000-0000E8010000}"/>
    <cellStyle name="Totaal 2 2" xfId="489" xr:uid="{00000000-0005-0000-0000-0000E9010000}"/>
    <cellStyle name="Totaal 3" xfId="490" xr:uid="{00000000-0005-0000-0000-0000EA010000}"/>
    <cellStyle name="TOTAL" xfId="491" xr:uid="{00000000-0005-0000-0000-0000EB010000}"/>
    <cellStyle name="TOTAL 2" xfId="492" xr:uid="{00000000-0005-0000-0000-0000EC010000}"/>
    <cellStyle name="TOTAL 2 2" xfId="493" xr:uid="{00000000-0005-0000-0000-0000ED010000}"/>
    <cellStyle name="Uitvoer" xfId="558" builtinId="21" customBuiltin="1"/>
    <cellStyle name="Valuta0" xfId="494" xr:uid="{00000000-0005-0000-0000-0000EE010000}"/>
    <cellStyle name="Valuta0 2" xfId="495" xr:uid="{00000000-0005-0000-0000-0000EF010000}"/>
    <cellStyle name="Valuta0 2 2" xfId="496" xr:uid="{00000000-0005-0000-0000-0000F0010000}"/>
    <cellStyle name="Valuta0 2 2 2" xfId="497" xr:uid="{00000000-0005-0000-0000-0000F1010000}"/>
    <cellStyle name="Valuta0 2 2 3" xfId="498" xr:uid="{00000000-0005-0000-0000-0000F2010000}"/>
    <cellStyle name="Valuta0 2 2_Prijs BBP" xfId="499" xr:uid="{00000000-0005-0000-0000-0000F3010000}"/>
    <cellStyle name="Valuta0 2 3" xfId="500" xr:uid="{00000000-0005-0000-0000-0000F4010000}"/>
    <cellStyle name="Valuta0 2 3 2" xfId="501" xr:uid="{00000000-0005-0000-0000-0000F5010000}"/>
    <cellStyle name="Valuta0 2 3 3" xfId="502" xr:uid="{00000000-0005-0000-0000-0000F6010000}"/>
    <cellStyle name="Valuta0 2 4" xfId="503" xr:uid="{00000000-0005-0000-0000-0000F7010000}"/>
    <cellStyle name="Valuta0 2 4 2" xfId="504" xr:uid="{00000000-0005-0000-0000-0000F8010000}"/>
    <cellStyle name="Valuta0 2 4 3" xfId="505" xr:uid="{00000000-0005-0000-0000-0000F9010000}"/>
    <cellStyle name="Valuta0 2 5" xfId="506" xr:uid="{00000000-0005-0000-0000-0000FA010000}"/>
    <cellStyle name="Valuta0 2 6" xfId="507" xr:uid="{00000000-0005-0000-0000-0000FB010000}"/>
    <cellStyle name="Valuta0 2_Prijs BBP" xfId="508" xr:uid="{00000000-0005-0000-0000-0000FC010000}"/>
    <cellStyle name="Valuta0 3" xfId="509" xr:uid="{00000000-0005-0000-0000-0000FD010000}"/>
    <cellStyle name="Valuta0 3 2" xfId="510" xr:uid="{00000000-0005-0000-0000-0000FE010000}"/>
    <cellStyle name="Valuta0 3 3" xfId="511" xr:uid="{00000000-0005-0000-0000-0000FF010000}"/>
    <cellStyle name="Valuta0 4" xfId="512" xr:uid="{00000000-0005-0000-0000-000000020000}"/>
    <cellStyle name="Valuta0 4 2" xfId="513" xr:uid="{00000000-0005-0000-0000-000001020000}"/>
    <cellStyle name="Valuta0 4 3" xfId="514" xr:uid="{00000000-0005-0000-0000-000002020000}"/>
    <cellStyle name="Valuta0 5" xfId="515" xr:uid="{00000000-0005-0000-0000-000003020000}"/>
    <cellStyle name="Valuta0 5 2" xfId="516" xr:uid="{00000000-0005-0000-0000-000004020000}"/>
    <cellStyle name="Valuta0 5 3" xfId="517" xr:uid="{00000000-0005-0000-0000-000005020000}"/>
    <cellStyle name="Valuta0 6" xfId="518" xr:uid="{00000000-0005-0000-0000-000006020000}"/>
    <cellStyle name="Valuta0 7" xfId="519" xr:uid="{00000000-0005-0000-0000-000007020000}"/>
    <cellStyle name="Valuta0_Prijs BBP" xfId="520" xr:uid="{00000000-0005-0000-0000-000008020000}"/>
    <cellStyle name="Vast" xfId="521" xr:uid="{00000000-0005-0000-0000-000009020000}"/>
    <cellStyle name="Vast 2" xfId="522" xr:uid="{00000000-0005-0000-0000-00000A020000}"/>
    <cellStyle name="Vast 2 2" xfId="523" xr:uid="{00000000-0005-0000-0000-00000B020000}"/>
    <cellStyle name="Vast1" xfId="524" xr:uid="{00000000-0005-0000-0000-00000C020000}"/>
    <cellStyle name="Verklarende tekst" xfId="564" builtinId="53" customBuiltin="1"/>
    <cellStyle name="Waarschuwingstekst" xfId="56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L52"/>
  <sheetViews>
    <sheetView tabSelected="1" topLeftCell="A29" zoomScaleNormal="100" workbookViewId="0">
      <selection activeCell="B50" sqref="B50:Y50"/>
    </sheetView>
  </sheetViews>
  <sheetFormatPr defaultRowHeight="15" x14ac:dyDescent="0.25"/>
  <cols>
    <col min="1" max="1" width="9.140625" style="62"/>
    <col min="2" max="2" width="59.5703125" style="35" bestFit="1" customWidth="1"/>
    <col min="3" max="9" width="5" style="35" bestFit="1" customWidth="1"/>
    <col min="10" max="10" width="8" style="35" bestFit="1" customWidth="1"/>
    <col min="11" max="13" width="5" style="35" bestFit="1" customWidth="1"/>
    <col min="14" max="14" width="8" style="35" bestFit="1" customWidth="1"/>
    <col min="15" max="16" width="5" style="35" bestFit="1" customWidth="1"/>
    <col min="17" max="17" width="8" style="35" bestFit="1" customWidth="1"/>
    <col min="18" max="30" width="5" style="35" bestFit="1" customWidth="1"/>
    <col min="31" max="31" width="8" style="35" bestFit="1" customWidth="1"/>
    <col min="32" max="32" width="5" style="35" bestFit="1" customWidth="1"/>
    <col min="33" max="33" width="8" style="35" bestFit="1" customWidth="1"/>
    <col min="34" max="38" width="5" style="35" bestFit="1" customWidth="1"/>
    <col min="39" max="90" width="9.140625" style="52"/>
    <col min="91" max="16384" width="9.140625" style="35"/>
  </cols>
  <sheetData>
    <row r="1" spans="1:90" s="2" customFormat="1" ht="24" customHeight="1" x14ac:dyDescent="0.15">
      <c r="A1" s="61"/>
      <c r="B1" s="74" t="s">
        <v>42</v>
      </c>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27"/>
      <c r="AN1" s="27"/>
      <c r="AO1" s="27"/>
      <c r="AP1" s="27"/>
      <c r="AQ1" s="27"/>
      <c r="AR1" s="27"/>
      <c r="AS1" s="27"/>
      <c r="AT1" s="27"/>
      <c r="AU1" s="27"/>
      <c r="AV1" s="27"/>
      <c r="AW1" s="27"/>
      <c r="AX1" s="27"/>
      <c r="AY1" s="27"/>
      <c r="AZ1" s="27"/>
      <c r="BA1" s="27"/>
      <c r="BB1" s="27"/>
      <c r="BC1" s="27"/>
      <c r="BD1" s="27"/>
      <c r="BE1" s="27"/>
      <c r="BF1" s="27"/>
      <c r="BG1" s="27"/>
      <c r="BH1" s="27"/>
      <c r="BI1" s="27"/>
      <c r="BJ1" s="27"/>
      <c r="BK1" s="27"/>
      <c r="BL1" s="27"/>
      <c r="BM1" s="27"/>
      <c r="BN1" s="27"/>
      <c r="BO1" s="27"/>
      <c r="BP1" s="27"/>
      <c r="BQ1" s="27"/>
      <c r="BR1" s="27"/>
      <c r="BS1" s="27"/>
      <c r="BT1" s="27"/>
      <c r="BU1" s="27"/>
      <c r="BV1" s="27"/>
      <c r="BW1" s="27"/>
      <c r="BX1" s="27"/>
      <c r="BY1" s="27"/>
      <c r="BZ1" s="27"/>
      <c r="CA1" s="27"/>
      <c r="CB1" s="27"/>
      <c r="CC1" s="27"/>
      <c r="CD1" s="27"/>
      <c r="CE1" s="27"/>
      <c r="CF1" s="27"/>
      <c r="CG1" s="27"/>
      <c r="CH1" s="27"/>
      <c r="CI1" s="27"/>
      <c r="CJ1" s="27"/>
      <c r="CK1" s="27"/>
      <c r="CL1" s="27"/>
    </row>
    <row r="2" spans="1:90" s="2" customFormat="1" ht="24" customHeight="1" x14ac:dyDescent="0.15">
      <c r="A2" s="61"/>
      <c r="B2" s="1"/>
      <c r="C2" s="75" t="s">
        <v>16</v>
      </c>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t="s">
        <v>17</v>
      </c>
      <c r="AH2" s="75"/>
      <c r="AI2" s="75"/>
      <c r="AJ2" s="75"/>
      <c r="AK2" s="75"/>
      <c r="AL2" s="75"/>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row>
    <row r="3" spans="1:90" s="2" customFormat="1" ht="15" customHeight="1" x14ac:dyDescent="0.15">
      <c r="A3" s="61"/>
      <c r="B3" s="3"/>
      <c r="C3" s="3">
        <v>1996</v>
      </c>
      <c r="D3" s="4">
        <v>1997</v>
      </c>
      <c r="E3" s="4">
        <v>1998</v>
      </c>
      <c r="F3" s="4">
        <v>1999</v>
      </c>
      <c r="G3" s="4">
        <v>2000</v>
      </c>
      <c r="H3" s="4">
        <v>2001</v>
      </c>
      <c r="I3" s="4">
        <v>2002</v>
      </c>
      <c r="J3" s="4" t="s">
        <v>20</v>
      </c>
      <c r="K3" s="4">
        <v>2004</v>
      </c>
      <c r="L3" s="4">
        <v>2005</v>
      </c>
      <c r="M3" s="4">
        <v>2006</v>
      </c>
      <c r="N3" s="4" t="s">
        <v>19</v>
      </c>
      <c r="O3" s="4">
        <v>2008</v>
      </c>
      <c r="P3" s="4">
        <v>2009</v>
      </c>
      <c r="Q3" s="4" t="s">
        <v>18</v>
      </c>
      <c r="R3" s="4">
        <v>2011</v>
      </c>
      <c r="S3" s="4">
        <v>2012</v>
      </c>
      <c r="T3" s="4">
        <v>2013</v>
      </c>
      <c r="U3" s="4">
        <v>2014</v>
      </c>
      <c r="V3" s="4">
        <v>2015</v>
      </c>
      <c r="W3" s="4">
        <v>2016</v>
      </c>
      <c r="X3" s="4">
        <v>2017</v>
      </c>
      <c r="Y3" s="4">
        <v>2018</v>
      </c>
      <c r="Z3" s="4">
        <v>2019</v>
      </c>
      <c r="AA3" s="4">
        <v>2020</v>
      </c>
      <c r="AB3" s="4">
        <v>2021</v>
      </c>
      <c r="AC3" s="4">
        <v>2022</v>
      </c>
      <c r="AD3" s="4">
        <v>2023</v>
      </c>
      <c r="AE3" s="4" t="s">
        <v>21</v>
      </c>
      <c r="AF3" s="4">
        <v>2025</v>
      </c>
      <c r="AG3" s="4" t="s">
        <v>26</v>
      </c>
      <c r="AH3" s="4">
        <v>2027</v>
      </c>
      <c r="AI3" s="4">
        <v>2028</v>
      </c>
      <c r="AJ3" s="4">
        <v>2029</v>
      </c>
      <c r="AK3" s="4">
        <v>2030</v>
      </c>
      <c r="AL3" s="4">
        <v>2031</v>
      </c>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row>
    <row r="4" spans="1:90" s="2" customFormat="1" ht="15" customHeight="1" x14ac:dyDescent="0.15">
      <c r="A4" s="61"/>
      <c r="B4" s="5" t="s">
        <v>0</v>
      </c>
      <c r="C4" s="32"/>
      <c r="D4" s="5"/>
      <c r="E4" s="5"/>
      <c r="F4" s="5"/>
      <c r="G4" s="5"/>
      <c r="H4" s="5"/>
      <c r="I4" s="5"/>
      <c r="J4" s="5"/>
      <c r="K4" s="5"/>
      <c r="L4" s="6"/>
      <c r="M4" s="6"/>
      <c r="N4" s="6"/>
      <c r="O4" s="6"/>
      <c r="P4" s="7"/>
      <c r="Q4" s="6"/>
      <c r="R4" s="6"/>
      <c r="S4" s="6"/>
      <c r="T4" s="6"/>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row>
    <row r="5" spans="1:90" s="2" customFormat="1" ht="15" customHeight="1" x14ac:dyDescent="0.15">
      <c r="A5" s="61">
        <v>1</v>
      </c>
      <c r="B5" s="8" t="s">
        <v>43</v>
      </c>
      <c r="C5" s="63">
        <v>15.6004</v>
      </c>
      <c r="D5" s="63">
        <v>15.657500000000001</v>
      </c>
      <c r="E5" s="63">
        <v>16.165800000000001</v>
      </c>
      <c r="F5" s="63">
        <v>17.122</v>
      </c>
      <c r="G5" s="63">
        <v>18.126142180999999</v>
      </c>
      <c r="H5" s="63">
        <v>20.027630241000001</v>
      </c>
      <c r="I5" s="63">
        <v>22.286404254000001</v>
      </c>
      <c r="J5" s="63">
        <v>23.499153108999998</v>
      </c>
      <c r="K5" s="63">
        <v>23.696323112999991</v>
      </c>
      <c r="L5" s="63">
        <v>24.299312585999999</v>
      </c>
      <c r="M5" s="63">
        <v>25.29263808</v>
      </c>
      <c r="N5" s="63">
        <v>26.077106981</v>
      </c>
      <c r="O5" s="63">
        <v>31.465400000000002</v>
      </c>
      <c r="P5" s="63">
        <v>33.756360000000001</v>
      </c>
      <c r="Q5" s="63">
        <v>35.473733999999993</v>
      </c>
      <c r="R5" s="63">
        <v>35.982827</v>
      </c>
      <c r="S5" s="63">
        <v>36.671562999999999</v>
      </c>
      <c r="T5" s="63">
        <v>39.210478999999999</v>
      </c>
      <c r="U5" s="63">
        <v>39.219932999999997</v>
      </c>
      <c r="V5" s="63">
        <v>41.842081</v>
      </c>
      <c r="W5" s="63">
        <v>43.779457000000001</v>
      </c>
      <c r="X5" s="63">
        <v>45.133451000000001</v>
      </c>
      <c r="Y5" s="63">
        <v>46.824055000000001</v>
      </c>
      <c r="Z5" s="63">
        <v>48.752344000000001</v>
      </c>
      <c r="AA5" s="63">
        <v>50.805989000000004</v>
      </c>
      <c r="AB5" s="63">
        <v>50.767146999999994</v>
      </c>
      <c r="AC5" s="71">
        <v>54.077649999999998</v>
      </c>
      <c r="AD5" s="71">
        <v>57.734386000000001</v>
      </c>
      <c r="AE5" s="71">
        <v>62.145614000000002</v>
      </c>
      <c r="AF5" s="71">
        <v>65.947353000000007</v>
      </c>
      <c r="AG5" s="71">
        <v>69.428486000000007</v>
      </c>
      <c r="AH5" s="71">
        <v>73.262097999999995</v>
      </c>
      <c r="AI5" s="71">
        <v>74.860031000000006</v>
      </c>
      <c r="AJ5" s="71">
        <v>76.843068000000002</v>
      </c>
      <c r="AK5" s="71">
        <v>79.587823</v>
      </c>
      <c r="AL5" s="71">
        <v>82.600517999999994</v>
      </c>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row>
    <row r="6" spans="1:90" s="2" customFormat="1" ht="15" customHeight="1" x14ac:dyDescent="0.15">
      <c r="A6" s="61">
        <v>2</v>
      </c>
      <c r="B6" s="10" t="s">
        <v>44</v>
      </c>
      <c r="C6" s="11"/>
      <c r="D6" s="11"/>
      <c r="E6" s="11"/>
      <c r="F6" s="11"/>
      <c r="G6" s="11"/>
      <c r="H6" s="11"/>
      <c r="I6" s="11"/>
      <c r="J6" s="11"/>
      <c r="K6" s="11"/>
      <c r="L6" s="12"/>
      <c r="M6" s="12"/>
      <c r="N6" s="12"/>
      <c r="O6" s="12"/>
      <c r="P6" s="12"/>
      <c r="Q6" s="12"/>
      <c r="R6" s="12"/>
      <c r="S6" s="12"/>
      <c r="T6" s="12"/>
      <c r="U6" s="12"/>
      <c r="V6" s="12"/>
      <c r="W6" s="12"/>
      <c r="X6" s="12"/>
      <c r="Y6" s="12"/>
      <c r="Z6" s="12"/>
      <c r="AA6" s="12"/>
      <c r="AB6" s="12">
        <f>1247/1000</f>
        <v>1.2470000000000001</v>
      </c>
      <c r="AC6" s="12"/>
      <c r="AD6" s="12"/>
      <c r="AE6" s="12"/>
      <c r="AF6" s="12"/>
      <c r="AG6" s="12"/>
      <c r="AH6" s="12"/>
      <c r="AI6" s="12"/>
      <c r="AJ6" s="12"/>
      <c r="AK6" s="12"/>
      <c r="AL6" s="12"/>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row>
    <row r="7" spans="1:90" s="2" customFormat="1" ht="15" customHeight="1" x14ac:dyDescent="0.15">
      <c r="A7" s="64">
        <v>3</v>
      </c>
      <c r="B7" s="20" t="s">
        <v>45</v>
      </c>
      <c r="C7" s="21">
        <f>C5-C6</f>
        <v>15.6004</v>
      </c>
      <c r="D7" s="21">
        <f>D5-D6</f>
        <v>15.657500000000001</v>
      </c>
      <c r="E7" s="21">
        <f t="shared" ref="E7:AL7" si="0">E5-E6</f>
        <v>16.165800000000001</v>
      </c>
      <c r="F7" s="21">
        <f t="shared" si="0"/>
        <v>17.122</v>
      </c>
      <c r="G7" s="21">
        <f t="shared" si="0"/>
        <v>18.126142180999999</v>
      </c>
      <c r="H7" s="21">
        <f t="shared" si="0"/>
        <v>20.027630241000001</v>
      </c>
      <c r="I7" s="21">
        <f t="shared" si="0"/>
        <v>22.286404254000001</v>
      </c>
      <c r="J7" s="21">
        <f t="shared" si="0"/>
        <v>23.499153108999998</v>
      </c>
      <c r="K7" s="21">
        <f t="shared" si="0"/>
        <v>23.696323112999991</v>
      </c>
      <c r="L7" s="21">
        <f t="shared" si="0"/>
        <v>24.299312585999999</v>
      </c>
      <c r="M7" s="21">
        <f t="shared" si="0"/>
        <v>25.29263808</v>
      </c>
      <c r="N7" s="21">
        <f t="shared" si="0"/>
        <v>26.077106981</v>
      </c>
      <c r="O7" s="21">
        <f t="shared" si="0"/>
        <v>31.465400000000002</v>
      </c>
      <c r="P7" s="21">
        <f t="shared" si="0"/>
        <v>33.756360000000001</v>
      </c>
      <c r="Q7" s="21">
        <f t="shared" si="0"/>
        <v>35.473733999999993</v>
      </c>
      <c r="R7" s="21">
        <f t="shared" si="0"/>
        <v>35.982827</v>
      </c>
      <c r="S7" s="21">
        <f t="shared" si="0"/>
        <v>36.671562999999999</v>
      </c>
      <c r="T7" s="21">
        <f t="shared" si="0"/>
        <v>39.210478999999999</v>
      </c>
      <c r="U7" s="21">
        <f t="shared" si="0"/>
        <v>39.219932999999997</v>
      </c>
      <c r="V7" s="21">
        <f t="shared" si="0"/>
        <v>41.842081</v>
      </c>
      <c r="W7" s="21">
        <f t="shared" si="0"/>
        <v>43.779457000000001</v>
      </c>
      <c r="X7" s="21">
        <f t="shared" si="0"/>
        <v>45.133451000000001</v>
      </c>
      <c r="Y7" s="21">
        <f t="shared" si="0"/>
        <v>46.824055000000001</v>
      </c>
      <c r="Z7" s="21">
        <f t="shared" si="0"/>
        <v>48.752344000000001</v>
      </c>
      <c r="AA7" s="21">
        <f t="shared" si="0"/>
        <v>50.805989000000004</v>
      </c>
      <c r="AB7" s="21">
        <f t="shared" si="0"/>
        <v>49.520146999999994</v>
      </c>
      <c r="AC7" s="21">
        <f>AC5-AC6</f>
        <v>54.077649999999998</v>
      </c>
      <c r="AD7" s="21">
        <f t="shared" si="0"/>
        <v>57.734386000000001</v>
      </c>
      <c r="AE7" s="21">
        <f t="shared" si="0"/>
        <v>62.145614000000002</v>
      </c>
      <c r="AF7" s="21">
        <f t="shared" si="0"/>
        <v>65.947353000000007</v>
      </c>
      <c r="AG7" s="21">
        <f t="shared" si="0"/>
        <v>69.428486000000007</v>
      </c>
      <c r="AH7" s="21">
        <f t="shared" si="0"/>
        <v>73.262097999999995</v>
      </c>
      <c r="AI7" s="21">
        <f t="shared" si="0"/>
        <v>74.860031000000006</v>
      </c>
      <c r="AJ7" s="21">
        <f t="shared" si="0"/>
        <v>76.843068000000002</v>
      </c>
      <c r="AK7" s="21">
        <f t="shared" si="0"/>
        <v>79.587823</v>
      </c>
      <c r="AL7" s="21">
        <f t="shared" si="0"/>
        <v>82.600517999999994</v>
      </c>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row>
    <row r="8" spans="1:90" s="2" customFormat="1" ht="15" customHeight="1" x14ac:dyDescent="0.15">
      <c r="A8" s="61">
        <v>4</v>
      </c>
      <c r="B8" s="10" t="s">
        <v>2</v>
      </c>
      <c r="C8" s="63">
        <v>1.4173</v>
      </c>
      <c r="D8" s="63">
        <v>0.9244</v>
      </c>
      <c r="E8" s="63">
        <v>0.80970000000000009</v>
      </c>
      <c r="F8" s="63">
        <v>0.83609999999999995</v>
      </c>
      <c r="G8" s="63">
        <v>0.72650000000000003</v>
      </c>
      <c r="H8" s="63">
        <v>0.86990000000000001</v>
      </c>
      <c r="I8" s="63">
        <v>0.79930000000000012</v>
      </c>
      <c r="J8" s="63">
        <v>0.53839999999999988</v>
      </c>
      <c r="K8" s="63">
        <v>0.44919999999999999</v>
      </c>
      <c r="L8" s="63">
        <v>2.0465999999999998</v>
      </c>
      <c r="M8" s="63">
        <v>2.0526999999999997</v>
      </c>
      <c r="N8" s="63">
        <v>2.0470000000000002</v>
      </c>
      <c r="O8" s="63">
        <v>1.3107</v>
      </c>
      <c r="P8" s="63">
        <v>1.3640000000000001</v>
      </c>
      <c r="Q8" s="63">
        <v>1.4807000000000001</v>
      </c>
      <c r="R8" s="63">
        <v>1.4990299999999999</v>
      </c>
      <c r="S8" s="63">
        <v>1.9322380000000001</v>
      </c>
      <c r="T8" s="63">
        <v>2.6660239999999997</v>
      </c>
      <c r="U8" s="63">
        <v>3.1250859999999996</v>
      </c>
      <c r="V8" s="63">
        <v>3.2177440000000002</v>
      </c>
      <c r="W8" s="63">
        <v>3.1948440000000002</v>
      </c>
      <c r="X8" s="63">
        <v>3.1283690000000002</v>
      </c>
      <c r="Y8" s="63">
        <v>3.203919</v>
      </c>
      <c r="Z8" s="63">
        <v>3.1242359999999998</v>
      </c>
      <c r="AA8" s="63">
        <v>3.2142770000000001</v>
      </c>
      <c r="AB8" s="63">
        <v>3.0753240000000002</v>
      </c>
      <c r="AC8" s="70">
        <v>3.1665359999999998</v>
      </c>
      <c r="AD8" s="70">
        <v>3.3380700000000001</v>
      </c>
      <c r="AE8" s="70">
        <v>3.417996</v>
      </c>
      <c r="AF8" s="70">
        <v>3.3952170000000002</v>
      </c>
      <c r="AG8" s="70">
        <v>3.442669</v>
      </c>
      <c r="AH8" s="12">
        <v>3.6482000000000001</v>
      </c>
      <c r="AI8" s="70">
        <v>4.0072999999999999</v>
      </c>
      <c r="AJ8" s="70">
        <v>4.1177000000000001</v>
      </c>
      <c r="AK8" s="70">
        <v>4.2693000000000003</v>
      </c>
      <c r="AL8" s="70">
        <v>4.4191000000000003</v>
      </c>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row>
    <row r="9" spans="1:90" s="47" customFormat="1" ht="15" customHeight="1" x14ac:dyDescent="0.15">
      <c r="A9" s="47">
        <v>5</v>
      </c>
      <c r="B9" s="45" t="s">
        <v>46</v>
      </c>
      <c r="C9" s="46">
        <f>C7-C8</f>
        <v>14.1831</v>
      </c>
      <c r="D9" s="46">
        <f t="shared" ref="D9:AH9" si="1">D7-D8</f>
        <v>14.7331</v>
      </c>
      <c r="E9" s="46">
        <f t="shared" si="1"/>
        <v>15.356100000000001</v>
      </c>
      <c r="F9" s="46">
        <f t="shared" si="1"/>
        <v>16.285900000000002</v>
      </c>
      <c r="G9" s="46">
        <f t="shared" si="1"/>
        <v>17.399642180999997</v>
      </c>
      <c r="H9" s="46">
        <f t="shared" si="1"/>
        <v>19.157730240999999</v>
      </c>
      <c r="I9" s="46">
        <f t="shared" si="1"/>
        <v>21.487104254000002</v>
      </c>
      <c r="J9" s="46">
        <f>J7-J8</f>
        <v>22.960753108999999</v>
      </c>
      <c r="K9" s="46">
        <f t="shared" si="1"/>
        <v>23.24712311299999</v>
      </c>
      <c r="L9" s="46">
        <f t="shared" si="1"/>
        <v>22.252712586000001</v>
      </c>
      <c r="M9" s="46">
        <f t="shared" si="1"/>
        <v>23.239938080000002</v>
      </c>
      <c r="N9" s="46">
        <f t="shared" si="1"/>
        <v>24.030106980999999</v>
      </c>
      <c r="O9" s="46">
        <f t="shared" si="1"/>
        <v>30.154700000000002</v>
      </c>
      <c r="P9" s="46">
        <f t="shared" si="1"/>
        <v>32.392360000000004</v>
      </c>
      <c r="Q9" s="46">
        <f t="shared" si="1"/>
        <v>33.993033999999994</v>
      </c>
      <c r="R9" s="46">
        <f t="shared" si="1"/>
        <v>34.483797000000003</v>
      </c>
      <c r="S9" s="46">
        <f t="shared" si="1"/>
        <v>34.739325000000001</v>
      </c>
      <c r="T9" s="46">
        <f t="shared" si="1"/>
        <v>36.544454999999999</v>
      </c>
      <c r="U9" s="46">
        <f t="shared" si="1"/>
        <v>36.094847000000001</v>
      </c>
      <c r="V9" s="46">
        <f t="shared" si="1"/>
        <v>38.624336999999997</v>
      </c>
      <c r="W9" s="46">
        <f t="shared" si="1"/>
        <v>40.584612999999997</v>
      </c>
      <c r="X9" s="14">
        <f>X7-X8</f>
        <v>42.005082000000002</v>
      </c>
      <c r="Y9" s="14">
        <f>Y7-Y8</f>
        <v>43.620136000000002</v>
      </c>
      <c r="Z9" s="14">
        <f>Z7-Z8</f>
        <v>45.628107999999997</v>
      </c>
      <c r="AA9" s="14">
        <f t="shared" si="1"/>
        <v>47.591712000000001</v>
      </c>
      <c r="AB9" s="14">
        <f>AB7-AB8</f>
        <v>46.444822999999992</v>
      </c>
      <c r="AC9" s="14">
        <f>AC7-AC8</f>
        <v>50.911113999999998</v>
      </c>
      <c r="AD9" s="46">
        <f t="shared" si="1"/>
        <v>54.396315999999999</v>
      </c>
      <c r="AE9" s="46">
        <f>AE7-AE8</f>
        <v>58.727618</v>
      </c>
      <c r="AF9" s="46">
        <f>AF7-AF8</f>
        <v>62.552136000000004</v>
      </c>
      <c r="AG9" s="46">
        <f t="shared" si="1"/>
        <v>65.985817000000011</v>
      </c>
      <c r="AH9" s="46">
        <f t="shared" si="1"/>
        <v>69.613897999999992</v>
      </c>
      <c r="AI9" s="46">
        <f>AI7-AI8</f>
        <v>70.852731000000006</v>
      </c>
      <c r="AJ9" s="46">
        <f>AJ7-AJ8</f>
        <v>72.725368000000003</v>
      </c>
      <c r="AK9" s="46">
        <f>AK7-AK8</f>
        <v>75.318522999999999</v>
      </c>
      <c r="AL9" s="46">
        <f>AL7-AL8</f>
        <v>78.181417999999994</v>
      </c>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row>
    <row r="10" spans="1:90" s="2" customFormat="1" ht="15" customHeight="1" x14ac:dyDescent="0.15">
      <c r="A10" s="61"/>
      <c r="B10" s="10"/>
      <c r="C10" s="11"/>
      <c r="D10" s="11"/>
      <c r="E10" s="11"/>
      <c r="F10" s="11"/>
      <c r="G10" s="11"/>
      <c r="H10" s="11"/>
      <c r="I10" s="11"/>
      <c r="J10" s="11"/>
      <c r="K10" s="11"/>
      <c r="L10" s="12"/>
      <c r="M10" s="12"/>
      <c r="N10" s="12"/>
      <c r="O10" s="12"/>
      <c r="P10" s="12"/>
      <c r="Q10" s="12"/>
      <c r="R10" s="12"/>
      <c r="S10" s="16"/>
      <c r="T10" s="16"/>
      <c r="U10" s="16"/>
      <c r="V10" s="16"/>
      <c r="W10" s="16"/>
      <c r="X10" s="16"/>
      <c r="Y10" s="16"/>
      <c r="Z10" s="16"/>
      <c r="AA10" s="16"/>
      <c r="AB10" s="16"/>
      <c r="AC10" s="16"/>
      <c r="AD10" s="16"/>
      <c r="AE10" s="16"/>
      <c r="AF10" s="16"/>
      <c r="AG10" s="16"/>
      <c r="AH10" s="16"/>
      <c r="AI10" s="16"/>
      <c r="AJ10" s="16"/>
      <c r="AK10" s="16"/>
      <c r="AL10" s="16"/>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row>
    <row r="11" spans="1:90" s="2" customFormat="1" ht="15" customHeight="1" x14ac:dyDescent="0.15">
      <c r="A11" s="61"/>
      <c r="B11" s="17" t="s">
        <v>13</v>
      </c>
      <c r="C11" s="18"/>
      <c r="D11" s="18"/>
      <c r="E11" s="18"/>
      <c r="F11" s="18"/>
      <c r="G11" s="18"/>
      <c r="H11" s="18"/>
      <c r="I11" s="18"/>
      <c r="J11" s="18"/>
      <c r="K11" s="18"/>
      <c r="L11" s="6"/>
      <c r="M11" s="6"/>
      <c r="N11" s="6"/>
      <c r="O11" s="6"/>
      <c r="P11" s="7"/>
      <c r="Q11" s="6"/>
      <c r="R11" s="6"/>
      <c r="S11" s="6"/>
      <c r="T11" s="6"/>
      <c r="U11" s="19"/>
      <c r="V11" s="19"/>
      <c r="W11" s="19"/>
      <c r="X11" s="19"/>
      <c r="Y11" s="19"/>
      <c r="Z11" s="19"/>
      <c r="AA11" s="19"/>
      <c r="AB11" s="19"/>
      <c r="AC11" s="19"/>
      <c r="AD11" s="19"/>
      <c r="AE11" s="19"/>
      <c r="AF11" s="19"/>
      <c r="AG11" s="19"/>
      <c r="AH11" s="19"/>
      <c r="AI11" s="19"/>
      <c r="AJ11" s="19"/>
      <c r="AK11" s="19"/>
      <c r="AL11" s="19"/>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row>
    <row r="12" spans="1:90" s="2" customFormat="1" ht="15" customHeight="1" x14ac:dyDescent="0.15">
      <c r="A12" s="61">
        <v>6</v>
      </c>
      <c r="B12" s="8" t="s">
        <v>1</v>
      </c>
      <c r="C12" s="63">
        <v>9.3615898990000002</v>
      </c>
      <c r="D12" s="63">
        <v>12.25646806</v>
      </c>
      <c r="E12" s="63">
        <v>12.834344553000001</v>
      </c>
      <c r="F12" s="63">
        <v>13.457230351</v>
      </c>
      <c r="G12" s="63">
        <v>14.581374873000001</v>
      </c>
      <c r="H12" s="63">
        <v>16.21170034</v>
      </c>
      <c r="I12" s="63">
        <v>18.420163810999991</v>
      </c>
      <c r="J12" s="63">
        <v>20.168463061999997</v>
      </c>
      <c r="K12" s="63">
        <v>21.179129530000008</v>
      </c>
      <c r="L12" s="63">
        <v>22.155999999999999</v>
      </c>
      <c r="M12" s="63">
        <v>22.995773973999999</v>
      </c>
      <c r="N12" s="63">
        <v>22.852480932999999</v>
      </c>
      <c r="O12" s="63">
        <v>21.806099999999997</v>
      </c>
      <c r="P12" s="63">
        <v>23.2211</v>
      </c>
      <c r="Q12" s="63">
        <v>24.134730999999999</v>
      </c>
      <c r="R12" s="63">
        <v>25.222235000000001</v>
      </c>
      <c r="S12" s="63">
        <v>27.865465</v>
      </c>
      <c r="T12" s="63">
        <v>27.452184000000003</v>
      </c>
      <c r="U12" s="63">
        <v>27.800187999999999</v>
      </c>
      <c r="V12" s="63">
        <v>19.545241000000001</v>
      </c>
      <c r="W12" s="63">
        <v>19.929948</v>
      </c>
      <c r="X12" s="63">
        <v>20.400558</v>
      </c>
      <c r="Y12" s="63">
        <v>21.634164999999999</v>
      </c>
      <c r="Z12" s="63">
        <v>23.800882000000001</v>
      </c>
      <c r="AA12" s="63">
        <v>26.167968999999999</v>
      </c>
      <c r="AB12" s="63">
        <v>28.625824999999999</v>
      </c>
      <c r="AC12" s="71">
        <v>30.570101000000001</v>
      </c>
      <c r="AD12" s="71">
        <v>33.165799999999997</v>
      </c>
      <c r="AE12" s="71">
        <v>36.455306</v>
      </c>
      <c r="AF12" s="71">
        <v>38.618971000000002</v>
      </c>
      <c r="AG12" s="71">
        <v>41.207521</v>
      </c>
      <c r="AH12" s="71">
        <v>43.987242000000002</v>
      </c>
      <c r="AI12" s="71">
        <v>46.534708999999999</v>
      </c>
      <c r="AJ12" s="71">
        <v>49.698366999999998</v>
      </c>
      <c r="AK12" s="71">
        <v>52.461588999999996</v>
      </c>
      <c r="AL12" s="71">
        <v>55.492389000000003</v>
      </c>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row>
    <row r="13" spans="1:90" s="2" customFormat="1" ht="15" customHeight="1" x14ac:dyDescent="0.15">
      <c r="A13" s="61">
        <v>7</v>
      </c>
      <c r="B13" s="8" t="s">
        <v>2</v>
      </c>
      <c r="C13" s="63">
        <v>0.74380000000000002</v>
      </c>
      <c r="D13" s="63">
        <v>1.4615</v>
      </c>
      <c r="E13" s="63">
        <v>1.6039000000000001</v>
      </c>
      <c r="F13" s="63">
        <v>1.5951</v>
      </c>
      <c r="G13" s="63">
        <v>1.6452</v>
      </c>
      <c r="H13" s="63">
        <v>1.5592000000000001</v>
      </c>
      <c r="I13" s="63">
        <v>1.5994999999999999</v>
      </c>
      <c r="J13" s="63">
        <v>1.8347</v>
      </c>
      <c r="K13" s="63">
        <v>1.7549000000000001</v>
      </c>
      <c r="L13" s="63">
        <v>1.788</v>
      </c>
      <c r="M13" s="63">
        <v>1.7945</v>
      </c>
      <c r="N13" s="63">
        <v>1.6175999999999999</v>
      </c>
      <c r="O13" s="63">
        <v>1.6180999999999999</v>
      </c>
      <c r="P13" s="63">
        <v>1.5943000000000001</v>
      </c>
      <c r="Q13" s="63">
        <v>1.4782</v>
      </c>
      <c r="R13" s="63">
        <v>1.619613</v>
      </c>
      <c r="S13" s="63">
        <v>1.6966189999999999</v>
      </c>
      <c r="T13" s="63">
        <v>1.9148399999999999</v>
      </c>
      <c r="U13" s="63">
        <v>1.970885</v>
      </c>
      <c r="V13" s="63">
        <v>1.8919999999999999</v>
      </c>
      <c r="W13" s="63">
        <v>1.8917999999999999</v>
      </c>
      <c r="X13" s="63">
        <v>1.851872</v>
      </c>
      <c r="Y13" s="63">
        <v>1.770688</v>
      </c>
      <c r="Z13" s="63">
        <v>1.8455889999999999</v>
      </c>
      <c r="AA13" s="63">
        <v>1.8830630000000002</v>
      </c>
      <c r="AB13" s="63">
        <v>1.9915999999999998</v>
      </c>
      <c r="AC13" s="71">
        <v>2.1149070000000001</v>
      </c>
      <c r="AD13" s="71">
        <v>2.2326069999999998</v>
      </c>
      <c r="AE13" s="71">
        <v>2.3275070000000002</v>
      </c>
      <c r="AF13" s="71">
        <v>2.5699000000000001</v>
      </c>
      <c r="AG13" s="71">
        <v>2.7766999999999999</v>
      </c>
      <c r="AH13" s="71">
        <v>2.8944999999999999</v>
      </c>
      <c r="AI13" s="71">
        <v>3.0283000000000002</v>
      </c>
      <c r="AJ13" s="71">
        <v>3.1558999999999999</v>
      </c>
      <c r="AK13" s="71">
        <v>3.2543000000000002</v>
      </c>
      <c r="AL13" s="71">
        <v>3.3714</v>
      </c>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row>
    <row r="14" spans="1:90" s="47" customFormat="1" ht="15" customHeight="1" x14ac:dyDescent="0.15">
      <c r="A14" s="47">
        <v>8</v>
      </c>
      <c r="B14" s="45" t="s">
        <v>47</v>
      </c>
      <c r="C14" s="46">
        <f>C12-C13</f>
        <v>8.6177898989999999</v>
      </c>
      <c r="D14" s="46">
        <f t="shared" ref="D14:AK14" si="2">D12-D13</f>
        <v>10.794968059999999</v>
      </c>
      <c r="E14" s="46">
        <f t="shared" si="2"/>
        <v>11.230444553000002</v>
      </c>
      <c r="F14" s="46">
        <f t="shared" si="2"/>
        <v>11.862130350999999</v>
      </c>
      <c r="G14" s="46">
        <f t="shared" si="2"/>
        <v>12.936174873000002</v>
      </c>
      <c r="H14" s="46">
        <f t="shared" si="2"/>
        <v>14.65250034</v>
      </c>
      <c r="I14" s="46">
        <f t="shared" si="2"/>
        <v>16.820663810999992</v>
      </c>
      <c r="J14" s="46">
        <f t="shared" si="2"/>
        <v>18.333763061999996</v>
      </c>
      <c r="K14" s="46">
        <f t="shared" si="2"/>
        <v>19.424229530000009</v>
      </c>
      <c r="L14" s="46">
        <f t="shared" si="2"/>
        <v>20.367999999999999</v>
      </c>
      <c r="M14" s="46">
        <f t="shared" si="2"/>
        <v>21.201273973999999</v>
      </c>
      <c r="N14" s="46">
        <f t="shared" si="2"/>
        <v>21.234880932999999</v>
      </c>
      <c r="O14" s="46">
        <f t="shared" si="2"/>
        <v>20.187999999999999</v>
      </c>
      <c r="P14" s="46">
        <f t="shared" si="2"/>
        <v>21.626799999999999</v>
      </c>
      <c r="Q14" s="46">
        <f t="shared" si="2"/>
        <v>22.656530999999998</v>
      </c>
      <c r="R14" s="46">
        <f t="shared" si="2"/>
        <v>23.602622</v>
      </c>
      <c r="S14" s="46">
        <f>S12-S13</f>
        <v>26.168846000000002</v>
      </c>
      <c r="T14" s="46">
        <f t="shared" si="2"/>
        <v>25.537344000000004</v>
      </c>
      <c r="U14" s="46">
        <f t="shared" si="2"/>
        <v>25.829302999999999</v>
      </c>
      <c r="V14" s="46">
        <f t="shared" si="2"/>
        <v>17.653241000000001</v>
      </c>
      <c r="W14" s="46">
        <f t="shared" si="2"/>
        <v>18.038148</v>
      </c>
      <c r="X14" s="14">
        <f>X12-X13</f>
        <v>18.548686</v>
      </c>
      <c r="Y14" s="14">
        <f t="shared" si="2"/>
        <v>19.863477</v>
      </c>
      <c r="Z14" s="14">
        <f t="shared" si="2"/>
        <v>21.955293000000001</v>
      </c>
      <c r="AA14" s="14">
        <f t="shared" si="2"/>
        <v>24.284905999999999</v>
      </c>
      <c r="AB14" s="14">
        <f t="shared" si="2"/>
        <v>26.634225000000001</v>
      </c>
      <c r="AC14" s="14">
        <f t="shared" si="2"/>
        <v>28.455194000000002</v>
      </c>
      <c r="AD14" s="46">
        <f t="shared" si="2"/>
        <v>30.933192999999996</v>
      </c>
      <c r="AE14" s="46">
        <f t="shared" si="2"/>
        <v>34.127799000000003</v>
      </c>
      <c r="AF14" s="46">
        <f t="shared" si="2"/>
        <v>36.049071000000005</v>
      </c>
      <c r="AG14" s="46">
        <f t="shared" si="2"/>
        <v>38.430821000000002</v>
      </c>
      <c r="AH14" s="46">
        <f t="shared" si="2"/>
        <v>41.092742000000001</v>
      </c>
      <c r="AI14" s="46">
        <f t="shared" si="2"/>
        <v>43.506408999999998</v>
      </c>
      <c r="AJ14" s="46">
        <f>AJ12-AJ13</f>
        <v>46.542466999999995</v>
      </c>
      <c r="AK14" s="46">
        <f t="shared" si="2"/>
        <v>49.207288999999996</v>
      </c>
      <c r="AL14" s="46">
        <f>AL12-AL13</f>
        <v>52.120989000000002</v>
      </c>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row>
    <row r="15" spans="1:90" s="23" customFormat="1" ht="15" customHeight="1" x14ac:dyDescent="0.15">
      <c r="B15" s="20"/>
      <c r="C15" s="21"/>
      <c r="D15" s="21"/>
      <c r="E15" s="21"/>
      <c r="F15" s="21"/>
      <c r="G15" s="21"/>
      <c r="H15" s="21"/>
      <c r="I15" s="21"/>
      <c r="J15" s="21"/>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row>
    <row r="16" spans="1:90" s="23" customFormat="1" ht="15" customHeight="1" x14ac:dyDescent="0.15">
      <c r="B16" s="20" t="s">
        <v>38</v>
      </c>
      <c r="C16" s="21"/>
      <c r="D16" s="21"/>
      <c r="E16" s="21"/>
      <c r="F16" s="21"/>
      <c r="G16" s="21"/>
      <c r="H16" s="21"/>
      <c r="I16" s="21"/>
      <c r="J16" s="21"/>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row>
    <row r="17" spans="1:90" s="23" customFormat="1" ht="15" customHeight="1" x14ac:dyDescent="0.15">
      <c r="A17" s="27">
        <v>9</v>
      </c>
      <c r="B17" s="10" t="s">
        <v>48</v>
      </c>
      <c r="C17" s="11">
        <f>C7+C12</f>
        <v>24.961989899000002</v>
      </c>
      <c r="D17" s="11">
        <f t="shared" ref="D17:AL17" si="3">D7+D12</f>
        <v>27.913968060000002</v>
      </c>
      <c r="E17" s="11">
        <f t="shared" si="3"/>
        <v>29.000144553000002</v>
      </c>
      <c r="F17" s="11">
        <f t="shared" si="3"/>
        <v>30.579230351</v>
      </c>
      <c r="G17" s="11">
        <f t="shared" si="3"/>
        <v>32.707517054</v>
      </c>
      <c r="H17" s="11">
        <f t="shared" si="3"/>
        <v>36.239330581000004</v>
      </c>
      <c r="I17" s="11">
        <f t="shared" si="3"/>
        <v>40.706568064999992</v>
      </c>
      <c r="J17" s="11">
        <f t="shared" si="3"/>
        <v>43.667616170999992</v>
      </c>
      <c r="K17" s="11">
        <f t="shared" si="3"/>
        <v>44.875452643000003</v>
      </c>
      <c r="L17" s="11">
        <f t="shared" si="3"/>
        <v>46.455312585999998</v>
      </c>
      <c r="M17" s="11">
        <f t="shared" si="3"/>
        <v>48.288412053999998</v>
      </c>
      <c r="N17" s="11">
        <f t="shared" si="3"/>
        <v>48.929587913999995</v>
      </c>
      <c r="O17" s="11">
        <f t="shared" si="3"/>
        <v>53.271500000000003</v>
      </c>
      <c r="P17" s="11">
        <f t="shared" si="3"/>
        <v>56.977460000000001</v>
      </c>
      <c r="Q17" s="11">
        <f t="shared" si="3"/>
        <v>59.608464999999995</v>
      </c>
      <c r="R17" s="11">
        <f t="shared" si="3"/>
        <v>61.205061999999998</v>
      </c>
      <c r="S17" s="11">
        <f t="shared" si="3"/>
        <v>64.537027999999992</v>
      </c>
      <c r="T17" s="11">
        <f t="shared" si="3"/>
        <v>66.662663000000009</v>
      </c>
      <c r="U17" s="11">
        <f t="shared" si="3"/>
        <v>67.020120999999989</v>
      </c>
      <c r="V17" s="11">
        <f t="shared" si="3"/>
        <v>61.387321999999998</v>
      </c>
      <c r="W17" s="11">
        <f t="shared" si="3"/>
        <v>63.709405000000004</v>
      </c>
      <c r="X17" s="11">
        <f t="shared" si="3"/>
        <v>65.534008999999998</v>
      </c>
      <c r="Y17" s="11">
        <f t="shared" si="3"/>
        <v>68.458219999999997</v>
      </c>
      <c r="Z17" s="11">
        <f t="shared" si="3"/>
        <v>72.553225999999995</v>
      </c>
      <c r="AA17" s="11">
        <f t="shared" si="3"/>
        <v>76.97395800000001</v>
      </c>
      <c r="AB17" s="11">
        <f t="shared" si="3"/>
        <v>78.145972</v>
      </c>
      <c r="AC17" s="11">
        <f t="shared" si="3"/>
        <v>84.647751</v>
      </c>
      <c r="AD17" s="11">
        <f t="shared" si="3"/>
        <v>90.900185999999991</v>
      </c>
      <c r="AE17" s="11">
        <f t="shared" si="3"/>
        <v>98.600920000000002</v>
      </c>
      <c r="AF17" s="11">
        <f t="shared" si="3"/>
        <v>104.56632400000001</v>
      </c>
      <c r="AG17" s="11">
        <f t="shared" si="3"/>
        <v>110.63600700000001</v>
      </c>
      <c r="AH17" s="11">
        <f t="shared" si="3"/>
        <v>117.24933999999999</v>
      </c>
      <c r="AI17" s="11">
        <f t="shared" si="3"/>
        <v>121.39474000000001</v>
      </c>
      <c r="AJ17" s="11">
        <f t="shared" si="3"/>
        <v>126.54143500000001</v>
      </c>
      <c r="AK17" s="11">
        <f t="shared" si="3"/>
        <v>132.04941199999999</v>
      </c>
      <c r="AL17" s="11">
        <f t="shared" si="3"/>
        <v>138.092907</v>
      </c>
    </row>
    <row r="18" spans="1:90" s="23" customFormat="1" ht="15" customHeight="1" x14ac:dyDescent="0.15">
      <c r="A18" s="27">
        <v>10</v>
      </c>
      <c r="B18" s="10" t="s">
        <v>49</v>
      </c>
      <c r="C18" s="11">
        <f>C8+C13</f>
        <v>2.1611000000000002</v>
      </c>
      <c r="D18" s="11">
        <f t="shared" ref="D18:AL18" si="4">D8+D13</f>
        <v>2.3858999999999999</v>
      </c>
      <c r="E18" s="11">
        <f t="shared" si="4"/>
        <v>2.4136000000000002</v>
      </c>
      <c r="F18" s="11">
        <f t="shared" si="4"/>
        <v>2.4312</v>
      </c>
      <c r="G18" s="11">
        <f t="shared" si="4"/>
        <v>2.3717000000000001</v>
      </c>
      <c r="H18" s="11">
        <f t="shared" si="4"/>
        <v>2.4291</v>
      </c>
      <c r="I18" s="11">
        <f t="shared" si="4"/>
        <v>2.3988</v>
      </c>
      <c r="J18" s="11">
        <f t="shared" si="4"/>
        <v>2.3731</v>
      </c>
      <c r="K18" s="11">
        <f t="shared" si="4"/>
        <v>2.2040999999999999</v>
      </c>
      <c r="L18" s="11">
        <f t="shared" si="4"/>
        <v>3.8346</v>
      </c>
      <c r="M18" s="11">
        <f t="shared" si="4"/>
        <v>3.8472</v>
      </c>
      <c r="N18" s="11">
        <f t="shared" si="4"/>
        <v>3.6646000000000001</v>
      </c>
      <c r="O18" s="11">
        <f t="shared" si="4"/>
        <v>2.9287999999999998</v>
      </c>
      <c r="P18" s="11">
        <f t="shared" si="4"/>
        <v>2.9583000000000004</v>
      </c>
      <c r="Q18" s="11">
        <f t="shared" si="4"/>
        <v>2.9588999999999999</v>
      </c>
      <c r="R18" s="11">
        <f t="shared" si="4"/>
        <v>3.1186429999999996</v>
      </c>
      <c r="S18" s="11">
        <f t="shared" si="4"/>
        <v>3.628857</v>
      </c>
      <c r="T18" s="11">
        <f t="shared" si="4"/>
        <v>4.580864</v>
      </c>
      <c r="U18" s="11">
        <f t="shared" si="4"/>
        <v>5.0959709999999996</v>
      </c>
      <c r="V18" s="11">
        <f t="shared" si="4"/>
        <v>5.1097440000000001</v>
      </c>
      <c r="W18" s="11">
        <f t="shared" si="4"/>
        <v>5.0866439999999997</v>
      </c>
      <c r="X18" s="11">
        <f t="shared" si="4"/>
        <v>4.9802410000000004</v>
      </c>
      <c r="Y18" s="11">
        <f t="shared" si="4"/>
        <v>4.9746069999999998</v>
      </c>
      <c r="Z18" s="11">
        <f t="shared" si="4"/>
        <v>4.9698250000000002</v>
      </c>
      <c r="AA18" s="11">
        <f t="shared" si="4"/>
        <v>5.09734</v>
      </c>
      <c r="AB18" s="11">
        <f t="shared" si="4"/>
        <v>5.0669240000000002</v>
      </c>
      <c r="AC18" s="11">
        <f t="shared" si="4"/>
        <v>5.2814429999999994</v>
      </c>
      <c r="AD18" s="11">
        <f t="shared" si="4"/>
        <v>5.5706769999999999</v>
      </c>
      <c r="AE18" s="11">
        <f t="shared" si="4"/>
        <v>5.7455030000000002</v>
      </c>
      <c r="AF18" s="11">
        <f t="shared" si="4"/>
        <v>5.9651170000000002</v>
      </c>
      <c r="AG18" s="11">
        <f t="shared" si="4"/>
        <v>6.2193690000000004</v>
      </c>
      <c r="AH18" s="11">
        <f t="shared" si="4"/>
        <v>6.5427</v>
      </c>
      <c r="AI18" s="11">
        <f t="shared" si="4"/>
        <v>7.0356000000000005</v>
      </c>
      <c r="AJ18" s="11">
        <f t="shared" si="4"/>
        <v>7.2736000000000001</v>
      </c>
      <c r="AK18" s="11">
        <f t="shared" si="4"/>
        <v>7.5236000000000001</v>
      </c>
      <c r="AL18" s="11">
        <f t="shared" si="4"/>
        <v>7.7904999999999998</v>
      </c>
    </row>
    <row r="19" spans="1:90" s="15" customFormat="1" ht="15" customHeight="1" x14ac:dyDescent="0.15">
      <c r="A19" s="15">
        <v>11</v>
      </c>
      <c r="B19" s="13" t="s">
        <v>50</v>
      </c>
      <c r="C19" s="14">
        <f>C17-C18</f>
        <v>22.800889899000001</v>
      </c>
      <c r="D19" s="14">
        <f t="shared" ref="D19:AL19" si="5">D17-D18</f>
        <v>25.528068060000003</v>
      </c>
      <c r="E19" s="14">
        <f t="shared" si="5"/>
        <v>26.586544553000003</v>
      </c>
      <c r="F19" s="14">
        <f t="shared" si="5"/>
        <v>28.148030350999999</v>
      </c>
      <c r="G19" s="14">
        <f t="shared" si="5"/>
        <v>30.335817054</v>
      </c>
      <c r="H19" s="14">
        <f t="shared" si="5"/>
        <v>33.810230581000006</v>
      </c>
      <c r="I19" s="14">
        <f t="shared" si="5"/>
        <v>38.307768064999991</v>
      </c>
      <c r="J19" s="14">
        <f t="shared" si="5"/>
        <v>41.294516170999991</v>
      </c>
      <c r="K19" s="14">
        <f t="shared" si="5"/>
        <v>42.671352643000006</v>
      </c>
      <c r="L19" s="14">
        <f t="shared" si="5"/>
        <v>42.620712585999996</v>
      </c>
      <c r="M19" s="14">
        <f t="shared" si="5"/>
        <v>44.441212053999998</v>
      </c>
      <c r="N19" s="14">
        <f t="shared" si="5"/>
        <v>45.264987913999995</v>
      </c>
      <c r="O19" s="14">
        <f t="shared" si="5"/>
        <v>50.342700000000001</v>
      </c>
      <c r="P19" s="14">
        <f t="shared" si="5"/>
        <v>54.019159999999999</v>
      </c>
      <c r="Q19" s="14">
        <f t="shared" si="5"/>
        <v>56.649564999999996</v>
      </c>
      <c r="R19" s="14">
        <f t="shared" si="5"/>
        <v>58.086418999999999</v>
      </c>
      <c r="S19" s="14">
        <f t="shared" si="5"/>
        <v>60.908170999999996</v>
      </c>
      <c r="T19" s="14">
        <f t="shared" si="5"/>
        <v>62.081799000000011</v>
      </c>
      <c r="U19" s="14">
        <f t="shared" si="5"/>
        <v>61.92414999999999</v>
      </c>
      <c r="V19" s="14">
        <f t="shared" si="5"/>
        <v>56.277577999999998</v>
      </c>
      <c r="W19" s="14">
        <f t="shared" si="5"/>
        <v>58.622761000000004</v>
      </c>
      <c r="X19" s="14">
        <f t="shared" si="5"/>
        <v>60.553767999999998</v>
      </c>
      <c r="Y19" s="14">
        <f t="shared" si="5"/>
        <v>63.483612999999998</v>
      </c>
      <c r="Z19" s="14">
        <f t="shared" si="5"/>
        <v>67.583400999999995</v>
      </c>
      <c r="AA19" s="14">
        <f t="shared" si="5"/>
        <v>71.876618000000008</v>
      </c>
      <c r="AB19" s="14">
        <f t="shared" si="5"/>
        <v>73.079048</v>
      </c>
      <c r="AC19" s="14">
        <f t="shared" si="5"/>
        <v>79.366308000000004</v>
      </c>
      <c r="AD19" s="14">
        <f t="shared" si="5"/>
        <v>85.329508999999987</v>
      </c>
      <c r="AE19" s="14">
        <f t="shared" si="5"/>
        <v>92.855417000000003</v>
      </c>
      <c r="AF19" s="14">
        <f t="shared" si="5"/>
        <v>98.601207000000002</v>
      </c>
      <c r="AG19" s="14">
        <f t="shared" si="5"/>
        <v>104.41663800000001</v>
      </c>
      <c r="AH19" s="14">
        <f t="shared" si="5"/>
        <v>110.70663999999999</v>
      </c>
      <c r="AI19" s="14">
        <f t="shared" si="5"/>
        <v>114.35914000000001</v>
      </c>
      <c r="AJ19" s="14">
        <f t="shared" si="5"/>
        <v>119.26783500000001</v>
      </c>
      <c r="AK19" s="14">
        <f t="shared" si="5"/>
        <v>124.52581199999999</v>
      </c>
      <c r="AL19" s="14">
        <f t="shared" si="5"/>
        <v>130.30240699999999</v>
      </c>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row>
    <row r="20" spans="1:90" s="23" customFormat="1" ht="15" customHeight="1" x14ac:dyDescent="0.15">
      <c r="B20" s="20"/>
      <c r="C20" s="21"/>
      <c r="D20" s="21"/>
      <c r="E20" s="21"/>
      <c r="F20" s="21"/>
      <c r="G20" s="21"/>
      <c r="H20" s="21"/>
      <c r="I20" s="21"/>
      <c r="J20" s="21"/>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row>
    <row r="21" spans="1:90" s="2" customFormat="1" ht="15" customHeight="1" x14ac:dyDescent="0.15">
      <c r="A21" s="61"/>
      <c r="B21" s="24" t="s">
        <v>36</v>
      </c>
      <c r="C21" s="18"/>
      <c r="D21" s="18"/>
      <c r="E21" s="18"/>
      <c r="F21" s="18"/>
      <c r="G21" s="18"/>
      <c r="H21" s="18"/>
      <c r="I21" s="18"/>
      <c r="J21" s="18"/>
      <c r="K21" s="18"/>
      <c r="L21" s="6"/>
      <c r="M21" s="6"/>
      <c r="N21" s="6"/>
      <c r="O21" s="6"/>
      <c r="P21" s="7"/>
      <c r="Q21" s="6"/>
      <c r="R21" s="6"/>
      <c r="S21" s="6"/>
      <c r="T21" s="6"/>
      <c r="U21" s="19"/>
      <c r="V21" s="19"/>
      <c r="W21" s="19"/>
      <c r="X21" s="19"/>
      <c r="Y21" s="19"/>
      <c r="Z21" s="19"/>
      <c r="AA21" s="19"/>
      <c r="AB21" s="19"/>
      <c r="AC21" s="19"/>
      <c r="AD21" s="19"/>
      <c r="AE21" s="19"/>
      <c r="AF21" s="19"/>
      <c r="AG21" s="19"/>
      <c r="AH21" s="19"/>
      <c r="AI21" s="19"/>
      <c r="AJ21" s="19"/>
      <c r="AK21" s="19"/>
      <c r="AL21" s="19"/>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row>
    <row r="22" spans="1:90" s="2" customFormat="1" ht="15" customHeight="1" x14ac:dyDescent="0.15">
      <c r="A22" s="61">
        <v>12</v>
      </c>
      <c r="B22" s="25" t="s">
        <v>3</v>
      </c>
      <c r="C22" s="26">
        <v>0</v>
      </c>
      <c r="D22" s="26">
        <v>0</v>
      </c>
      <c r="E22" s="26">
        <v>0</v>
      </c>
      <c r="F22" s="26">
        <v>0</v>
      </c>
      <c r="G22" s="26">
        <v>0</v>
      </c>
      <c r="H22" s="26">
        <v>0</v>
      </c>
      <c r="I22" s="26">
        <v>0</v>
      </c>
      <c r="J22" s="26">
        <v>0</v>
      </c>
      <c r="K22" s="26">
        <v>0</v>
      </c>
      <c r="L22" s="26">
        <v>0</v>
      </c>
      <c r="M22" s="26">
        <v>0</v>
      </c>
      <c r="N22" s="63">
        <v>1.411</v>
      </c>
      <c r="O22" s="63">
        <v>1.4750000000000001</v>
      </c>
      <c r="P22" s="63">
        <v>1.5329999999999999</v>
      </c>
      <c r="Q22" s="63">
        <v>1.5409999999999999</v>
      </c>
      <c r="R22" s="63">
        <v>1.456</v>
      </c>
      <c r="S22" s="63">
        <v>1.5113050000000001</v>
      </c>
      <c r="T22" s="63">
        <v>1.5611820000000001</v>
      </c>
      <c r="U22" s="63">
        <v>1.7136669999999998</v>
      </c>
      <c r="V22" s="63">
        <v>4.943378</v>
      </c>
      <c r="W22" s="63">
        <v>4.9449830000000006</v>
      </c>
      <c r="X22" s="63">
        <v>4.8985010000000004</v>
      </c>
      <c r="Y22" s="63">
        <v>5.11144</v>
      </c>
      <c r="Z22" s="19"/>
      <c r="AA22" s="19"/>
      <c r="AB22" s="19"/>
      <c r="AC22" s="19"/>
      <c r="AD22" s="19"/>
      <c r="AE22" s="19"/>
      <c r="AF22" s="19"/>
      <c r="AG22" s="19"/>
      <c r="AH22" s="19"/>
      <c r="AI22" s="19"/>
      <c r="AJ22" s="19"/>
      <c r="AK22" s="19"/>
      <c r="AL22" s="19"/>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row>
    <row r="23" spans="1:90" s="2" customFormat="1" ht="15" customHeight="1" x14ac:dyDescent="0.15">
      <c r="A23" s="61">
        <v>13</v>
      </c>
      <c r="B23" s="25" t="s">
        <v>4</v>
      </c>
      <c r="C23" s="26">
        <v>0</v>
      </c>
      <c r="D23" s="26">
        <v>0</v>
      </c>
      <c r="E23" s="26">
        <v>0</v>
      </c>
      <c r="F23" s="26">
        <v>0</v>
      </c>
      <c r="G23" s="26">
        <v>0</v>
      </c>
      <c r="H23" s="26">
        <v>0</v>
      </c>
      <c r="I23" s="26">
        <v>0</v>
      </c>
      <c r="J23" s="26">
        <v>0</v>
      </c>
      <c r="K23" s="26">
        <v>0</v>
      </c>
      <c r="L23" s="26">
        <v>0</v>
      </c>
      <c r="M23" s="26">
        <v>0</v>
      </c>
      <c r="N23" s="19">
        <v>0</v>
      </c>
      <c r="O23" s="19">
        <v>0</v>
      </c>
      <c r="P23" s="19">
        <v>0</v>
      </c>
      <c r="Q23" s="19">
        <v>0</v>
      </c>
      <c r="R23" s="19">
        <v>0</v>
      </c>
      <c r="S23" s="19">
        <v>0</v>
      </c>
      <c r="T23" s="19">
        <v>0</v>
      </c>
      <c r="U23" s="19">
        <v>0</v>
      </c>
      <c r="V23" s="63">
        <v>2.0337840000000003</v>
      </c>
      <c r="W23" s="63">
        <v>1.9200170000000001</v>
      </c>
      <c r="X23" s="63">
        <v>1.8783879999999999</v>
      </c>
      <c r="Y23" s="63">
        <v>1.9709939999999999</v>
      </c>
      <c r="Z23" s="19"/>
      <c r="AA23" s="19"/>
      <c r="AB23" s="19"/>
      <c r="AC23" s="19"/>
      <c r="AD23" s="19"/>
      <c r="AE23" s="19"/>
      <c r="AF23" s="19"/>
      <c r="AG23" s="19"/>
      <c r="AH23" s="19"/>
      <c r="AI23" s="19"/>
      <c r="AJ23" s="19"/>
      <c r="AK23" s="19"/>
      <c r="AL23" s="19"/>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row>
    <row r="24" spans="1:90" s="2" customFormat="1" ht="15" customHeight="1" x14ac:dyDescent="0.15">
      <c r="A24" s="61">
        <v>14</v>
      </c>
      <c r="B24" s="25" t="s">
        <v>5</v>
      </c>
      <c r="C24" s="26"/>
      <c r="D24" s="26"/>
      <c r="E24" s="26"/>
      <c r="F24" s="26"/>
      <c r="G24" s="26"/>
      <c r="H24" s="26"/>
      <c r="I24" s="26"/>
      <c r="J24" s="26"/>
      <c r="K24" s="26"/>
      <c r="L24" s="26"/>
      <c r="M24" s="26"/>
      <c r="N24" s="19"/>
      <c r="O24" s="19"/>
      <c r="P24" s="19"/>
      <c r="Q24" s="19"/>
      <c r="R24" s="19"/>
      <c r="S24" s="19"/>
      <c r="T24" s="19"/>
      <c r="U24" s="19"/>
      <c r="V24" s="19"/>
      <c r="W24" s="19"/>
      <c r="X24" s="19"/>
      <c r="Y24" s="19"/>
      <c r="Z24" s="63">
        <v>1.8093969999999999</v>
      </c>
      <c r="AA24" s="63">
        <v>1.9382739999999998</v>
      </c>
      <c r="AB24" s="63">
        <v>1.488899</v>
      </c>
      <c r="AC24" s="63">
        <v>1.498275</v>
      </c>
      <c r="AD24" s="63">
        <v>1.64147</v>
      </c>
      <c r="AE24" s="63">
        <v>1.7309919999999999</v>
      </c>
      <c r="AF24" s="63">
        <v>1.8330440000000001</v>
      </c>
      <c r="AG24" s="19"/>
      <c r="AH24" s="19"/>
      <c r="AI24" s="19"/>
      <c r="AJ24" s="19"/>
      <c r="AK24" s="19"/>
      <c r="AL24" s="19"/>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row>
    <row r="25" spans="1:90" s="2" customFormat="1" ht="15" customHeight="1" x14ac:dyDescent="0.15">
      <c r="A25" s="61">
        <v>15</v>
      </c>
      <c r="B25" s="25" t="s">
        <v>6</v>
      </c>
      <c r="C25" s="26"/>
      <c r="D25" s="26"/>
      <c r="E25" s="26"/>
      <c r="F25" s="26"/>
      <c r="G25" s="26"/>
      <c r="H25" s="26"/>
      <c r="I25" s="26"/>
      <c r="J25" s="26"/>
      <c r="K25" s="26"/>
      <c r="L25" s="26"/>
      <c r="M25" s="26"/>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row>
    <row r="26" spans="1:90" s="27" customFormat="1" ht="15" customHeight="1" x14ac:dyDescent="0.15">
      <c r="A26" s="27">
        <v>16</v>
      </c>
      <c r="B26" s="10" t="s">
        <v>7</v>
      </c>
      <c r="C26" s="63">
        <v>2.7715184880000003</v>
      </c>
      <c r="D26" s="63">
        <v>1.393618488</v>
      </c>
      <c r="E26" s="63">
        <v>1.7309184879999999</v>
      </c>
      <c r="F26" s="63">
        <v>1.972218488</v>
      </c>
      <c r="G26" s="63">
        <v>1.9347184879999999</v>
      </c>
      <c r="H26" s="63">
        <v>2.2048941229999999</v>
      </c>
      <c r="I26" s="63">
        <v>2.3940000000000001</v>
      </c>
      <c r="J26" s="63">
        <v>0</v>
      </c>
      <c r="K26" s="63">
        <v>0</v>
      </c>
      <c r="L26" s="63">
        <v>4.9500000000000002E-2</v>
      </c>
      <c r="M26" s="63">
        <v>3.4500000000000003E-2</v>
      </c>
      <c r="N26" s="63">
        <v>0.63600000000000001</v>
      </c>
      <c r="O26" s="63">
        <v>0.78300000000000003</v>
      </c>
      <c r="P26" s="63">
        <v>0.82419999999999982</v>
      </c>
      <c r="Q26" s="63">
        <v>1.3268</v>
      </c>
      <c r="R26" s="63">
        <v>1.8204</v>
      </c>
      <c r="S26" s="63">
        <v>1.8932639999999998</v>
      </c>
      <c r="T26" s="63">
        <v>0.59379800000000005</v>
      </c>
      <c r="U26" s="63">
        <v>0.57749800000000007</v>
      </c>
      <c r="V26" s="63">
        <v>0.49063499999999999</v>
      </c>
      <c r="W26" s="63">
        <v>0.43399200000000004</v>
      </c>
      <c r="X26" s="63">
        <v>0.49968000000000001</v>
      </c>
      <c r="Y26" s="63">
        <v>0.51299499999999998</v>
      </c>
      <c r="Z26" s="63">
        <v>0.46132200000000001</v>
      </c>
      <c r="AA26" s="63">
        <v>0.48232799999999998</v>
      </c>
      <c r="AB26" s="63">
        <v>0.49202100000000004</v>
      </c>
      <c r="AC26" s="63">
        <v>0.53470899999999999</v>
      </c>
      <c r="AD26" s="63">
        <v>0.50475599999999998</v>
      </c>
      <c r="AE26" s="16"/>
      <c r="AF26" s="16"/>
      <c r="AG26" s="16"/>
      <c r="AH26" s="16"/>
      <c r="AI26" s="16"/>
      <c r="AJ26" s="16"/>
      <c r="AK26" s="16"/>
      <c r="AL26" s="16"/>
    </row>
    <row r="27" spans="1:90" s="15" customFormat="1" ht="15" customHeight="1" x14ac:dyDescent="0.15">
      <c r="A27" s="15">
        <v>17</v>
      </c>
      <c r="B27" s="13" t="s">
        <v>51</v>
      </c>
      <c r="C27" s="14">
        <f>SUM(C22:C26)</f>
        <v>2.7715184880000003</v>
      </c>
      <c r="D27" s="14">
        <f t="shared" ref="D27:AL27" si="6">SUM(D22:D26)</f>
        <v>1.393618488</v>
      </c>
      <c r="E27" s="14">
        <f t="shared" si="6"/>
        <v>1.7309184879999999</v>
      </c>
      <c r="F27" s="14">
        <f t="shared" si="6"/>
        <v>1.972218488</v>
      </c>
      <c r="G27" s="14">
        <f t="shared" si="6"/>
        <v>1.9347184879999999</v>
      </c>
      <c r="H27" s="14">
        <f t="shared" si="6"/>
        <v>2.2048941229999999</v>
      </c>
      <c r="I27" s="14">
        <f t="shared" si="6"/>
        <v>2.3940000000000001</v>
      </c>
      <c r="J27" s="14">
        <f t="shared" si="6"/>
        <v>0</v>
      </c>
      <c r="K27" s="14">
        <f t="shared" si="6"/>
        <v>0</v>
      </c>
      <c r="L27" s="14">
        <f t="shared" si="6"/>
        <v>4.9500000000000002E-2</v>
      </c>
      <c r="M27" s="14">
        <f t="shared" si="6"/>
        <v>3.4500000000000003E-2</v>
      </c>
      <c r="N27" s="14">
        <f t="shared" si="6"/>
        <v>2.0470000000000002</v>
      </c>
      <c r="O27" s="14">
        <f t="shared" si="6"/>
        <v>2.258</v>
      </c>
      <c r="P27" s="14">
        <f t="shared" si="6"/>
        <v>2.3571999999999997</v>
      </c>
      <c r="Q27" s="14">
        <f t="shared" si="6"/>
        <v>2.8677999999999999</v>
      </c>
      <c r="R27" s="14">
        <f t="shared" si="6"/>
        <v>3.2763999999999998</v>
      </c>
      <c r="S27" s="14">
        <f t="shared" si="6"/>
        <v>3.404569</v>
      </c>
      <c r="T27" s="14">
        <f t="shared" si="6"/>
        <v>2.1549800000000001</v>
      </c>
      <c r="U27" s="14">
        <f>SUM(U22:U26)</f>
        <v>2.2911649999999999</v>
      </c>
      <c r="V27" s="14">
        <f t="shared" si="6"/>
        <v>7.467797</v>
      </c>
      <c r="W27" s="14">
        <f t="shared" si="6"/>
        <v>7.2989920000000001</v>
      </c>
      <c r="X27" s="14">
        <f t="shared" si="6"/>
        <v>7.2765690000000003</v>
      </c>
      <c r="Y27" s="14">
        <f t="shared" si="6"/>
        <v>7.5954290000000002</v>
      </c>
      <c r="Z27" s="14">
        <f t="shared" si="6"/>
        <v>2.2707189999999997</v>
      </c>
      <c r="AA27" s="14">
        <f t="shared" si="6"/>
        <v>2.4206019999999997</v>
      </c>
      <c r="AB27" s="14">
        <f t="shared" si="6"/>
        <v>1.98092</v>
      </c>
      <c r="AC27" s="14">
        <f t="shared" si="6"/>
        <v>2.0329839999999999</v>
      </c>
      <c r="AD27" s="14">
        <f t="shared" si="6"/>
        <v>2.146226</v>
      </c>
      <c r="AE27" s="14">
        <f t="shared" si="6"/>
        <v>1.7309919999999999</v>
      </c>
      <c r="AF27" s="14">
        <f t="shared" si="6"/>
        <v>1.8330440000000001</v>
      </c>
      <c r="AG27" s="14">
        <f t="shared" si="6"/>
        <v>0</v>
      </c>
      <c r="AH27" s="14">
        <f t="shared" si="6"/>
        <v>0</v>
      </c>
      <c r="AI27" s="14">
        <f t="shared" si="6"/>
        <v>0</v>
      </c>
      <c r="AJ27" s="14">
        <f t="shared" si="6"/>
        <v>0</v>
      </c>
      <c r="AK27" s="14">
        <f t="shared" si="6"/>
        <v>0</v>
      </c>
      <c r="AL27" s="14">
        <f t="shared" si="6"/>
        <v>0</v>
      </c>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row>
    <row r="28" spans="1:90" s="2" customFormat="1" ht="15" customHeight="1" x14ac:dyDescent="0.15">
      <c r="A28" s="61">
        <v>18</v>
      </c>
      <c r="B28" s="8" t="s">
        <v>2</v>
      </c>
      <c r="C28" s="63">
        <v>8.6900000000000005E-2</v>
      </c>
      <c r="D28" s="63">
        <v>0.12</v>
      </c>
      <c r="E28" s="63">
        <v>0.18880000000000002</v>
      </c>
      <c r="F28" s="63">
        <v>0.26230000000000003</v>
      </c>
      <c r="G28" s="63">
        <v>0.26180000000000003</v>
      </c>
      <c r="H28" s="63">
        <v>0.1895</v>
      </c>
      <c r="I28" s="63">
        <v>0</v>
      </c>
      <c r="J28" s="63">
        <v>0</v>
      </c>
      <c r="K28" s="63">
        <v>0</v>
      </c>
      <c r="L28" s="63">
        <v>0</v>
      </c>
      <c r="M28" s="63">
        <v>0</v>
      </c>
      <c r="N28" s="63">
        <v>0</v>
      </c>
      <c r="O28" s="63">
        <v>3.9E-2</v>
      </c>
      <c r="P28" s="63">
        <v>6.3299999999999995E-2</v>
      </c>
      <c r="Q28" s="63">
        <v>7.3400000000000007E-2</v>
      </c>
      <c r="R28" s="63">
        <v>5.0900000000000001E-2</v>
      </c>
      <c r="S28" s="63">
        <v>2.0899999999999998E-2</v>
      </c>
      <c r="T28" s="6">
        <v>0</v>
      </c>
      <c r="U28" s="19">
        <v>0</v>
      </c>
      <c r="V28" s="19">
        <v>0</v>
      </c>
      <c r="W28" s="19">
        <v>0</v>
      </c>
      <c r="X28" s="19">
        <v>0</v>
      </c>
      <c r="Y28" s="19">
        <v>0</v>
      </c>
      <c r="Z28" s="19">
        <v>0</v>
      </c>
      <c r="AA28" s="19">
        <v>0</v>
      </c>
      <c r="AB28" s="19">
        <v>0</v>
      </c>
      <c r="AC28" s="19">
        <v>0</v>
      </c>
      <c r="AD28" s="19">
        <v>3.5019999999999998</v>
      </c>
      <c r="AE28" s="19">
        <v>0</v>
      </c>
      <c r="AF28" s="19">
        <v>0</v>
      </c>
      <c r="AG28" s="19">
        <v>0</v>
      </c>
      <c r="AH28" s="19">
        <v>0</v>
      </c>
      <c r="AI28" s="19">
        <v>0</v>
      </c>
      <c r="AJ28" s="19">
        <v>0</v>
      </c>
      <c r="AK28" s="19">
        <v>0</v>
      </c>
      <c r="AL28" s="19">
        <v>0</v>
      </c>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row>
    <row r="29" spans="1:90" s="47" customFormat="1" ht="15" customHeight="1" x14ac:dyDescent="0.15">
      <c r="A29" s="47">
        <v>19</v>
      </c>
      <c r="B29" s="45" t="s">
        <v>52</v>
      </c>
      <c r="C29" s="46">
        <f>C27-C28</f>
        <v>2.6846184880000004</v>
      </c>
      <c r="D29" s="46">
        <f t="shared" ref="D29:AL29" si="7">D27-D28</f>
        <v>1.2736184879999999</v>
      </c>
      <c r="E29" s="46">
        <f t="shared" si="7"/>
        <v>1.5421184879999998</v>
      </c>
      <c r="F29" s="46">
        <f t="shared" si="7"/>
        <v>1.709918488</v>
      </c>
      <c r="G29" s="46">
        <f t="shared" si="7"/>
        <v>1.6729184879999999</v>
      </c>
      <c r="H29" s="46">
        <f t="shared" si="7"/>
        <v>2.0153941230000001</v>
      </c>
      <c r="I29" s="46">
        <f t="shared" si="7"/>
        <v>2.3940000000000001</v>
      </c>
      <c r="J29" s="46">
        <f t="shared" si="7"/>
        <v>0</v>
      </c>
      <c r="K29" s="46">
        <f t="shared" si="7"/>
        <v>0</v>
      </c>
      <c r="L29" s="46">
        <f t="shared" si="7"/>
        <v>4.9500000000000002E-2</v>
      </c>
      <c r="M29" s="46">
        <f t="shared" si="7"/>
        <v>3.4500000000000003E-2</v>
      </c>
      <c r="N29" s="46">
        <f t="shared" si="7"/>
        <v>2.0470000000000002</v>
      </c>
      <c r="O29" s="46">
        <f t="shared" si="7"/>
        <v>2.2189999999999999</v>
      </c>
      <c r="P29" s="46">
        <f t="shared" si="7"/>
        <v>2.2938999999999998</v>
      </c>
      <c r="Q29" s="46">
        <f t="shared" si="7"/>
        <v>2.7944</v>
      </c>
      <c r="R29" s="46">
        <f t="shared" si="7"/>
        <v>3.2254999999999998</v>
      </c>
      <c r="S29" s="46">
        <f t="shared" si="7"/>
        <v>3.3836689999999998</v>
      </c>
      <c r="T29" s="46">
        <f t="shared" si="7"/>
        <v>2.1549800000000001</v>
      </c>
      <c r="U29" s="46">
        <f t="shared" si="7"/>
        <v>2.2911649999999999</v>
      </c>
      <c r="V29" s="46">
        <f t="shared" si="7"/>
        <v>7.467797</v>
      </c>
      <c r="W29" s="46">
        <f t="shared" si="7"/>
        <v>7.2989920000000001</v>
      </c>
      <c r="X29" s="46">
        <f t="shared" si="7"/>
        <v>7.2765690000000003</v>
      </c>
      <c r="Y29" s="46">
        <f t="shared" si="7"/>
        <v>7.5954290000000002</v>
      </c>
      <c r="Z29" s="46">
        <f t="shared" si="7"/>
        <v>2.2707189999999997</v>
      </c>
      <c r="AA29" s="46">
        <f t="shared" si="7"/>
        <v>2.4206019999999997</v>
      </c>
      <c r="AB29" s="46">
        <f t="shared" si="7"/>
        <v>1.98092</v>
      </c>
      <c r="AC29" s="46">
        <f t="shared" si="7"/>
        <v>2.0329839999999999</v>
      </c>
      <c r="AD29" s="46">
        <f t="shared" si="7"/>
        <v>-1.3557739999999998</v>
      </c>
      <c r="AE29" s="46">
        <f t="shared" si="7"/>
        <v>1.7309919999999999</v>
      </c>
      <c r="AF29" s="46">
        <f t="shared" si="7"/>
        <v>1.8330440000000001</v>
      </c>
      <c r="AG29" s="46">
        <f t="shared" si="7"/>
        <v>0</v>
      </c>
      <c r="AH29" s="46">
        <f t="shared" si="7"/>
        <v>0</v>
      </c>
      <c r="AI29" s="46">
        <f t="shared" si="7"/>
        <v>0</v>
      </c>
      <c r="AJ29" s="46">
        <f t="shared" si="7"/>
        <v>0</v>
      </c>
      <c r="AK29" s="46">
        <f t="shared" si="7"/>
        <v>0</v>
      </c>
      <c r="AL29" s="46">
        <f t="shared" si="7"/>
        <v>0</v>
      </c>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row>
    <row r="30" spans="1:90" s="28" customFormat="1" ht="15" customHeight="1" x14ac:dyDescent="0.15">
      <c r="B30" s="20"/>
      <c r="C30" s="21"/>
      <c r="D30" s="21"/>
      <c r="E30" s="21"/>
      <c r="F30" s="21"/>
      <c r="G30" s="21"/>
      <c r="H30" s="21"/>
      <c r="I30" s="21"/>
      <c r="J30" s="21"/>
      <c r="K30" s="21"/>
      <c r="L30" s="21"/>
      <c r="M30" s="21"/>
      <c r="N30" s="29"/>
      <c r="O30" s="29"/>
      <c r="P30" s="29"/>
      <c r="Q30" s="29"/>
      <c r="R30" s="29"/>
      <c r="S30" s="29"/>
      <c r="T30" s="29"/>
      <c r="U30" s="22"/>
      <c r="V30" s="22"/>
      <c r="W30" s="22"/>
      <c r="X30" s="22"/>
      <c r="Y30" s="22"/>
      <c r="Z30" s="22"/>
      <c r="AA30" s="22"/>
      <c r="AB30" s="22"/>
      <c r="AC30" s="22"/>
      <c r="AD30" s="22"/>
      <c r="AE30" s="22"/>
      <c r="AF30" s="22"/>
      <c r="AG30" s="22"/>
      <c r="AH30" s="22"/>
      <c r="AI30" s="22"/>
      <c r="AJ30" s="22"/>
      <c r="AK30" s="22"/>
      <c r="AL30" s="22"/>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row>
    <row r="31" spans="1:90" s="28" customFormat="1" ht="15" customHeight="1" x14ac:dyDescent="0.15">
      <c r="B31" s="20" t="s">
        <v>35</v>
      </c>
      <c r="C31" s="21"/>
      <c r="D31" s="21"/>
      <c r="E31" s="21"/>
      <c r="F31" s="21"/>
      <c r="G31" s="21"/>
      <c r="H31" s="21"/>
      <c r="I31" s="21"/>
      <c r="J31" s="21"/>
      <c r="K31" s="21"/>
      <c r="L31" s="21"/>
      <c r="M31" s="21"/>
      <c r="N31" s="29"/>
      <c r="O31" s="29"/>
      <c r="P31" s="29"/>
      <c r="Q31" s="29"/>
      <c r="R31" s="29"/>
      <c r="S31" s="29"/>
      <c r="T31" s="29"/>
      <c r="U31" s="22"/>
      <c r="V31" s="22"/>
      <c r="W31" s="22"/>
      <c r="X31" s="22"/>
      <c r="Y31" s="22"/>
      <c r="Z31" s="22"/>
      <c r="AA31" s="22"/>
      <c r="AB31" s="22"/>
      <c r="AC31" s="22"/>
      <c r="AD31" s="22"/>
      <c r="AE31" s="22"/>
      <c r="AF31" s="22"/>
      <c r="AG31" s="22"/>
      <c r="AH31" s="22"/>
      <c r="AI31" s="22"/>
      <c r="AJ31" s="22"/>
      <c r="AK31" s="22"/>
      <c r="AL31" s="22"/>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row>
    <row r="32" spans="1:90" s="28" customFormat="1" ht="15" customHeight="1" x14ac:dyDescent="0.15">
      <c r="A32" s="28">
        <v>20</v>
      </c>
      <c r="B32" s="10" t="s">
        <v>1</v>
      </c>
      <c r="C32" s="21"/>
      <c r="D32" s="21"/>
      <c r="E32" s="21"/>
      <c r="F32" s="21"/>
      <c r="G32" s="21"/>
      <c r="H32" s="21"/>
      <c r="I32" s="21"/>
      <c r="J32" s="21"/>
      <c r="K32" s="21"/>
      <c r="L32" s="21"/>
      <c r="M32" s="21"/>
      <c r="N32" s="29"/>
      <c r="O32" s="29"/>
      <c r="P32" s="29"/>
      <c r="Q32" s="29"/>
      <c r="R32" s="29"/>
      <c r="S32" s="29"/>
      <c r="T32" s="29"/>
      <c r="U32" s="22"/>
      <c r="V32" s="22"/>
      <c r="W32" s="22"/>
      <c r="X32" s="22"/>
      <c r="Y32" s="22"/>
      <c r="Z32" s="22"/>
      <c r="AA32" s="22"/>
      <c r="AB32" s="22"/>
      <c r="AC32" s="22"/>
      <c r="AD32" s="22"/>
      <c r="AE32" s="22"/>
      <c r="AF32" s="22"/>
      <c r="AG32" s="22">
        <v>38.52778</v>
      </c>
      <c r="AH32" s="22">
        <v>40.702281999999997</v>
      </c>
      <c r="AI32" s="22">
        <v>43.197325999999997</v>
      </c>
      <c r="AJ32" s="22">
        <v>45.402334000000003</v>
      </c>
      <c r="AK32" s="22">
        <v>46.981807000000003</v>
      </c>
      <c r="AL32" s="22">
        <v>49.208109</v>
      </c>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row>
    <row r="33" spans="1:90" s="28" customFormat="1" ht="15" customHeight="1" x14ac:dyDescent="0.15">
      <c r="A33" s="28">
        <v>21</v>
      </c>
      <c r="B33" s="10" t="s">
        <v>31</v>
      </c>
      <c r="C33" s="21"/>
      <c r="D33" s="21"/>
      <c r="E33" s="21"/>
      <c r="F33" s="21"/>
      <c r="G33" s="21"/>
      <c r="H33" s="21"/>
      <c r="I33" s="21"/>
      <c r="J33" s="21"/>
      <c r="K33" s="21"/>
      <c r="L33" s="21"/>
      <c r="M33" s="21"/>
      <c r="N33" s="29"/>
      <c r="O33" s="29"/>
      <c r="P33" s="29"/>
      <c r="Q33" s="29"/>
      <c r="R33" s="29"/>
      <c r="S33" s="29"/>
      <c r="T33" s="29"/>
      <c r="U33" s="22"/>
      <c r="V33" s="22"/>
      <c r="W33" s="22"/>
      <c r="X33" s="22"/>
      <c r="Y33" s="22"/>
      <c r="Z33" s="22"/>
      <c r="AA33" s="22"/>
      <c r="AB33" s="22"/>
      <c r="AC33" s="22"/>
      <c r="AD33" s="22"/>
      <c r="AE33" s="22"/>
      <c r="AF33" s="22"/>
      <c r="AG33" s="16">
        <v>24.156649000000002</v>
      </c>
      <c r="AH33" s="16">
        <v>25.079149000000001</v>
      </c>
      <c r="AI33" s="16">
        <v>28.213949</v>
      </c>
      <c r="AJ33" s="16">
        <v>30.781535000000002</v>
      </c>
      <c r="AK33" s="16">
        <v>32.613703999999998</v>
      </c>
      <c r="AL33" s="16">
        <v>34.797972999999999</v>
      </c>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row>
    <row r="34" spans="1:90" s="28" customFormat="1" ht="15" customHeight="1" x14ac:dyDescent="0.15">
      <c r="A34" s="28">
        <v>22</v>
      </c>
      <c r="B34" s="10" t="s">
        <v>32</v>
      </c>
      <c r="C34" s="21"/>
      <c r="D34" s="21"/>
      <c r="E34" s="21"/>
      <c r="F34" s="21"/>
      <c r="G34" s="21"/>
      <c r="H34" s="21"/>
      <c r="I34" s="21"/>
      <c r="J34" s="21"/>
      <c r="K34" s="21"/>
      <c r="L34" s="21"/>
      <c r="M34" s="21"/>
      <c r="N34" s="29"/>
      <c r="O34" s="29"/>
      <c r="P34" s="29"/>
      <c r="Q34" s="29"/>
      <c r="R34" s="29"/>
      <c r="S34" s="29"/>
      <c r="T34" s="29"/>
      <c r="U34" s="22"/>
      <c r="V34" s="22"/>
      <c r="W34" s="22"/>
      <c r="X34" s="22"/>
      <c r="Y34" s="22"/>
      <c r="Z34" s="22"/>
      <c r="AA34" s="22"/>
      <c r="AB34" s="22"/>
      <c r="AC34" s="22"/>
      <c r="AD34" s="22"/>
      <c r="AE34" s="22"/>
      <c r="AF34" s="22"/>
      <c r="AG34" s="16">
        <v>7.3864999999999998</v>
      </c>
      <c r="AH34" s="16">
        <v>8.1196000000000002</v>
      </c>
      <c r="AI34" s="16">
        <v>8.0501000000000005</v>
      </c>
      <c r="AJ34" s="16">
        <v>8.2611000000000008</v>
      </c>
      <c r="AK34" s="16">
        <v>8.5608000000000004</v>
      </c>
      <c r="AL34" s="16">
        <v>8.7905999999999995</v>
      </c>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row>
    <row r="35" spans="1:90" s="28" customFormat="1" ht="15" customHeight="1" x14ac:dyDescent="0.15">
      <c r="A35" s="28">
        <v>23</v>
      </c>
      <c r="B35" s="20" t="s">
        <v>53</v>
      </c>
      <c r="C35" s="21"/>
      <c r="D35" s="21"/>
      <c r="E35" s="21"/>
      <c r="F35" s="21"/>
      <c r="G35" s="21"/>
      <c r="H35" s="21"/>
      <c r="I35" s="21"/>
      <c r="J35" s="21"/>
      <c r="K35" s="21"/>
      <c r="L35" s="21"/>
      <c r="M35" s="21"/>
      <c r="N35" s="29"/>
      <c r="O35" s="29"/>
      <c r="P35" s="29"/>
      <c r="Q35" s="29"/>
      <c r="R35" s="29"/>
      <c r="S35" s="29"/>
      <c r="T35" s="29"/>
      <c r="U35" s="22"/>
      <c r="V35" s="22"/>
      <c r="W35" s="22"/>
      <c r="X35" s="22"/>
      <c r="Y35" s="22"/>
      <c r="Z35" s="22"/>
      <c r="AA35" s="22"/>
      <c r="AB35" s="22"/>
      <c r="AC35" s="22"/>
      <c r="AD35" s="22"/>
      <c r="AE35" s="22"/>
      <c r="AF35" s="22"/>
      <c r="AG35" s="22">
        <f>AG32-AG33-AG34</f>
        <v>6.9846309999999985</v>
      </c>
      <c r="AH35" s="22">
        <f t="shared" ref="AH35:AL35" si="8">AH32-AH33-AH34</f>
        <v>7.5035329999999956</v>
      </c>
      <c r="AI35" s="22">
        <f t="shared" si="8"/>
        <v>6.9332769999999968</v>
      </c>
      <c r="AJ35" s="22">
        <f t="shared" si="8"/>
        <v>6.3596990000000009</v>
      </c>
      <c r="AK35" s="22">
        <f t="shared" si="8"/>
        <v>5.8073030000000045</v>
      </c>
      <c r="AL35" s="22">
        <f t="shared" si="8"/>
        <v>5.6195360000000019</v>
      </c>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row>
    <row r="36" spans="1:90" s="28" customFormat="1" ht="15" customHeight="1" x14ac:dyDescent="0.15">
      <c r="A36" s="28">
        <v>24</v>
      </c>
      <c r="B36" s="10" t="s">
        <v>2</v>
      </c>
      <c r="C36" s="21"/>
      <c r="D36" s="21"/>
      <c r="E36" s="21"/>
      <c r="F36" s="21"/>
      <c r="G36" s="21"/>
      <c r="H36" s="21"/>
      <c r="I36" s="21"/>
      <c r="J36" s="21"/>
      <c r="K36" s="21"/>
      <c r="L36" s="21"/>
      <c r="M36" s="21"/>
      <c r="N36" s="29"/>
      <c r="O36" s="29"/>
      <c r="P36" s="29"/>
      <c r="Q36" s="29"/>
      <c r="R36" s="29"/>
      <c r="S36" s="29"/>
      <c r="T36" s="29"/>
      <c r="U36" s="22"/>
      <c r="V36" s="22"/>
      <c r="W36" s="22"/>
      <c r="X36" s="22"/>
      <c r="Y36" s="22"/>
      <c r="Z36" s="22"/>
      <c r="AA36" s="22"/>
      <c r="AB36" s="22"/>
      <c r="AC36" s="22"/>
      <c r="AD36" s="22"/>
      <c r="AE36" s="22"/>
      <c r="AF36" s="22"/>
      <c r="AG36" s="16">
        <v>0.96850099999999995</v>
      </c>
      <c r="AH36" s="16">
        <v>0.80142800000000003</v>
      </c>
      <c r="AI36" s="16">
        <v>0.81223999999999996</v>
      </c>
      <c r="AJ36" s="16">
        <v>0.82486599999999999</v>
      </c>
      <c r="AK36" s="16">
        <v>0.84869499999999998</v>
      </c>
      <c r="AL36" s="16">
        <v>0.86503099999999999</v>
      </c>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row>
    <row r="37" spans="1:90" s="28" customFormat="1" ht="15" customHeight="1" x14ac:dyDescent="0.15">
      <c r="A37" s="28">
        <v>25</v>
      </c>
      <c r="B37" s="10" t="s">
        <v>33</v>
      </c>
      <c r="C37" s="21"/>
      <c r="D37" s="21"/>
      <c r="E37" s="21"/>
      <c r="F37" s="21"/>
      <c r="G37" s="21"/>
      <c r="H37" s="21"/>
      <c r="I37" s="21"/>
      <c r="J37" s="21"/>
      <c r="K37" s="21"/>
      <c r="L37" s="21"/>
      <c r="M37" s="21"/>
      <c r="N37" s="29"/>
      <c r="O37" s="29"/>
      <c r="P37" s="29"/>
      <c r="Q37" s="29"/>
      <c r="R37" s="29"/>
      <c r="S37" s="29"/>
      <c r="T37" s="29"/>
      <c r="U37" s="22"/>
      <c r="V37" s="22"/>
      <c r="W37" s="22"/>
      <c r="X37" s="22"/>
      <c r="Y37" s="22"/>
      <c r="Z37" s="22"/>
      <c r="AA37" s="22"/>
      <c r="AB37" s="22"/>
      <c r="AC37" s="22"/>
      <c r="AD37" s="22"/>
      <c r="AE37" s="22"/>
      <c r="AF37" s="22"/>
      <c r="AG37" s="16">
        <v>0.60940000000000005</v>
      </c>
      <c r="AH37" s="16">
        <v>0.58420000000000005</v>
      </c>
      <c r="AI37" s="16">
        <v>0.62560000000000004</v>
      </c>
      <c r="AJ37" s="16">
        <v>0.64470000000000005</v>
      </c>
      <c r="AK37" s="16">
        <v>0.66410000000000002</v>
      </c>
      <c r="AL37" s="16">
        <v>0.68520000000000003</v>
      </c>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row>
    <row r="38" spans="1:90" s="28" customFormat="1" ht="15" customHeight="1" x14ac:dyDescent="0.15">
      <c r="A38" s="28">
        <v>26</v>
      </c>
      <c r="B38" s="20" t="s">
        <v>54</v>
      </c>
      <c r="C38" s="21"/>
      <c r="D38" s="21"/>
      <c r="E38" s="21"/>
      <c r="F38" s="21"/>
      <c r="G38" s="21"/>
      <c r="H38" s="21"/>
      <c r="I38" s="21"/>
      <c r="J38" s="21"/>
      <c r="K38" s="21"/>
      <c r="L38" s="21"/>
      <c r="M38" s="21"/>
      <c r="N38" s="29"/>
      <c r="O38" s="29"/>
      <c r="P38" s="29"/>
      <c r="Q38" s="29"/>
      <c r="R38" s="29"/>
      <c r="S38" s="29"/>
      <c r="T38" s="29"/>
      <c r="U38" s="22"/>
      <c r="V38" s="22"/>
      <c r="W38" s="22"/>
      <c r="X38" s="22"/>
      <c r="Y38" s="22"/>
      <c r="Z38" s="22"/>
      <c r="AA38" s="22"/>
      <c r="AB38" s="22"/>
      <c r="AC38" s="22"/>
      <c r="AD38" s="22"/>
      <c r="AE38" s="22"/>
      <c r="AF38" s="22"/>
      <c r="AG38" s="22">
        <f>AG36-AG37</f>
        <v>0.35910099999999989</v>
      </c>
      <c r="AH38" s="22">
        <f t="shared" ref="AH38:AL38" si="9">AH36-AH37</f>
        <v>0.21722799999999998</v>
      </c>
      <c r="AI38" s="22">
        <f t="shared" si="9"/>
        <v>0.18663999999999992</v>
      </c>
      <c r="AJ38" s="22">
        <f t="shared" si="9"/>
        <v>0.18016599999999994</v>
      </c>
      <c r="AK38" s="22">
        <f t="shared" si="9"/>
        <v>0.18459499999999995</v>
      </c>
      <c r="AL38" s="22">
        <f t="shared" si="9"/>
        <v>0.17983099999999996</v>
      </c>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row>
    <row r="39" spans="1:90" s="15" customFormat="1" ht="15" customHeight="1" x14ac:dyDescent="0.15">
      <c r="A39" s="15">
        <v>27</v>
      </c>
      <c r="B39" s="13" t="s">
        <v>55</v>
      </c>
      <c r="C39" s="14"/>
      <c r="D39" s="14"/>
      <c r="E39" s="14"/>
      <c r="F39" s="14"/>
      <c r="G39" s="14"/>
      <c r="H39" s="14"/>
      <c r="I39" s="14"/>
      <c r="J39" s="14"/>
      <c r="K39" s="14"/>
      <c r="L39" s="14"/>
      <c r="M39" s="14"/>
      <c r="N39" s="57"/>
      <c r="O39" s="57"/>
      <c r="P39" s="57"/>
      <c r="Q39" s="57"/>
      <c r="R39" s="57"/>
      <c r="S39" s="57"/>
      <c r="T39" s="57"/>
      <c r="U39" s="58"/>
      <c r="V39" s="58"/>
      <c r="W39" s="58"/>
      <c r="X39" s="58"/>
      <c r="Y39" s="58"/>
      <c r="Z39" s="58"/>
      <c r="AA39" s="58"/>
      <c r="AB39" s="58"/>
      <c r="AC39" s="58"/>
      <c r="AD39" s="58"/>
      <c r="AE39" s="58"/>
      <c r="AF39" s="58"/>
      <c r="AG39" s="58">
        <f>AG35-AG38</f>
        <v>6.6255299999999986</v>
      </c>
      <c r="AH39" s="58">
        <f t="shared" ref="AH39:AJ39" si="10">AH35-AH38</f>
        <v>7.2863049999999951</v>
      </c>
      <c r="AI39" s="58">
        <f t="shared" si="10"/>
        <v>6.7466369999999971</v>
      </c>
      <c r="AJ39" s="58">
        <f t="shared" si="10"/>
        <v>6.1795330000000011</v>
      </c>
      <c r="AK39" s="58">
        <f>AK35-AK38</f>
        <v>5.6227080000000047</v>
      </c>
      <c r="AL39" s="58">
        <f>AL35-AL38</f>
        <v>5.4397050000000018</v>
      </c>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row>
    <row r="40" spans="1:90" s="28" customFormat="1" ht="15" customHeight="1" x14ac:dyDescent="0.15">
      <c r="B40" s="20"/>
      <c r="C40" s="21"/>
      <c r="D40" s="21"/>
      <c r="E40" s="21"/>
      <c r="F40" s="21"/>
      <c r="G40" s="21"/>
      <c r="H40" s="21"/>
      <c r="I40" s="21"/>
      <c r="J40" s="21"/>
      <c r="K40" s="21"/>
      <c r="L40" s="21"/>
      <c r="M40" s="21"/>
      <c r="N40" s="29"/>
      <c r="O40" s="29"/>
      <c r="P40" s="29"/>
      <c r="Q40" s="29"/>
      <c r="R40" s="29"/>
      <c r="S40" s="29"/>
      <c r="T40" s="29"/>
      <c r="U40" s="22"/>
      <c r="V40" s="22"/>
      <c r="W40" s="22"/>
      <c r="X40" s="22"/>
      <c r="Y40" s="22"/>
      <c r="Z40" s="22"/>
      <c r="AA40" s="22"/>
      <c r="AB40" s="22"/>
      <c r="AC40" s="22"/>
      <c r="AD40" s="22"/>
      <c r="AE40" s="22"/>
      <c r="AF40" s="22"/>
      <c r="AG40" s="22"/>
      <c r="AH40" s="22"/>
      <c r="AI40" s="22"/>
      <c r="AJ40" s="22"/>
      <c r="AK40" s="22"/>
      <c r="AL40" s="22"/>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row>
    <row r="41" spans="1:90" s="28" customFormat="1" ht="15" customHeight="1" x14ac:dyDescent="0.15">
      <c r="B41" s="20" t="s">
        <v>37</v>
      </c>
      <c r="C41" s="21"/>
      <c r="D41" s="21"/>
      <c r="E41" s="21"/>
      <c r="F41" s="21"/>
      <c r="G41" s="21"/>
      <c r="H41" s="21"/>
      <c r="I41" s="21"/>
      <c r="J41" s="21"/>
      <c r="K41" s="21"/>
      <c r="L41" s="21"/>
      <c r="M41" s="21"/>
      <c r="N41" s="29"/>
      <c r="O41" s="29"/>
      <c r="P41" s="29"/>
      <c r="Q41" s="29"/>
      <c r="R41" s="29"/>
      <c r="S41" s="29"/>
      <c r="T41" s="29"/>
      <c r="U41" s="22"/>
      <c r="V41" s="22"/>
      <c r="W41" s="22"/>
      <c r="X41" s="22"/>
      <c r="Y41" s="22"/>
      <c r="Z41" s="22"/>
      <c r="AA41" s="22"/>
      <c r="AB41" s="22"/>
      <c r="AC41" s="22"/>
      <c r="AD41" s="22"/>
      <c r="AE41" s="22"/>
      <c r="AF41" s="22"/>
      <c r="AG41" s="22"/>
      <c r="AH41" s="22"/>
      <c r="AI41" s="22"/>
      <c r="AJ41" s="22"/>
      <c r="AK41" s="22"/>
      <c r="AL41" s="22"/>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row>
    <row r="42" spans="1:90" s="2" customFormat="1" ht="15" customHeight="1" x14ac:dyDescent="0.15">
      <c r="A42" s="28">
        <v>28</v>
      </c>
      <c r="B42" s="30" t="s">
        <v>56</v>
      </c>
      <c r="C42" s="31">
        <f>C7+C12+C27+C35</f>
        <v>27.733508387000004</v>
      </c>
      <c r="D42" s="31">
        <f t="shared" ref="D42:AK42" si="11">D7+D12+D27+D35</f>
        <v>29.307586548000003</v>
      </c>
      <c r="E42" s="31">
        <f t="shared" si="11"/>
        <v>30.731063041000002</v>
      </c>
      <c r="F42" s="31">
        <f t="shared" si="11"/>
        <v>32.551448839000003</v>
      </c>
      <c r="G42" s="31">
        <f t="shared" si="11"/>
        <v>34.642235542000002</v>
      </c>
      <c r="H42" s="31">
        <f t="shared" si="11"/>
        <v>38.444224704000007</v>
      </c>
      <c r="I42" s="31">
        <f t="shared" si="11"/>
        <v>43.10056806499999</v>
      </c>
      <c r="J42" s="31">
        <f t="shared" si="11"/>
        <v>43.667616170999992</v>
      </c>
      <c r="K42" s="31">
        <f t="shared" si="11"/>
        <v>44.875452643000003</v>
      </c>
      <c r="L42" s="31">
        <f t="shared" si="11"/>
        <v>46.504812586</v>
      </c>
      <c r="M42" s="31">
        <f t="shared" si="11"/>
        <v>48.322912054</v>
      </c>
      <c r="N42" s="31">
        <f t="shared" si="11"/>
        <v>50.976587913999992</v>
      </c>
      <c r="O42" s="31">
        <f t="shared" si="11"/>
        <v>55.529500000000006</v>
      </c>
      <c r="P42" s="31">
        <f t="shared" si="11"/>
        <v>59.33466</v>
      </c>
      <c r="Q42" s="31">
        <f t="shared" si="11"/>
        <v>62.476264999999998</v>
      </c>
      <c r="R42" s="31">
        <f t="shared" si="11"/>
        <v>64.481461999999993</v>
      </c>
      <c r="S42" s="31">
        <f t="shared" si="11"/>
        <v>67.941596999999987</v>
      </c>
      <c r="T42" s="31">
        <f t="shared" si="11"/>
        <v>68.817643000000004</v>
      </c>
      <c r="U42" s="31">
        <f t="shared" si="11"/>
        <v>69.311285999999996</v>
      </c>
      <c r="V42" s="31">
        <f t="shared" si="11"/>
        <v>68.855119000000002</v>
      </c>
      <c r="W42" s="31">
        <f t="shared" si="11"/>
        <v>71.008397000000002</v>
      </c>
      <c r="X42" s="31">
        <f t="shared" si="11"/>
        <v>72.810577999999992</v>
      </c>
      <c r="Y42" s="31">
        <f t="shared" si="11"/>
        <v>76.053648999999993</v>
      </c>
      <c r="Z42" s="31">
        <f t="shared" si="11"/>
        <v>74.823944999999995</v>
      </c>
      <c r="AA42" s="31">
        <f t="shared" si="11"/>
        <v>79.394560000000013</v>
      </c>
      <c r="AB42" s="31">
        <f t="shared" si="11"/>
        <v>80.126891999999998</v>
      </c>
      <c r="AC42" s="31">
        <f t="shared" si="11"/>
        <v>86.680734999999999</v>
      </c>
      <c r="AD42" s="31">
        <f t="shared" si="11"/>
        <v>93.046411999999989</v>
      </c>
      <c r="AE42" s="31">
        <f t="shared" si="11"/>
        <v>100.331912</v>
      </c>
      <c r="AF42" s="31">
        <f t="shared" si="11"/>
        <v>106.39936800000001</v>
      </c>
      <c r="AG42" s="31">
        <f>AG7+AG12+AG27+AG35</f>
        <v>117.620638</v>
      </c>
      <c r="AH42" s="31">
        <f>AH7+AH12+AH27+AH35</f>
        <v>124.75287299999998</v>
      </c>
      <c r="AI42" s="31">
        <f t="shared" si="11"/>
        <v>128.32801700000002</v>
      </c>
      <c r="AJ42" s="31">
        <f t="shared" si="11"/>
        <v>132.90113400000001</v>
      </c>
      <c r="AK42" s="31">
        <f t="shared" si="11"/>
        <v>137.85671500000001</v>
      </c>
      <c r="AL42" s="31">
        <f>AL7+AL12+AL27+AL35</f>
        <v>143.71244300000001</v>
      </c>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row>
    <row r="43" spans="1:90" s="2" customFormat="1" ht="15" customHeight="1" x14ac:dyDescent="0.15">
      <c r="A43" s="61">
        <v>29</v>
      </c>
      <c r="B43" s="32" t="s">
        <v>57</v>
      </c>
      <c r="C43" s="9">
        <f>C8+C13+C28+C38</f>
        <v>2.2480000000000002</v>
      </c>
      <c r="D43" s="9">
        <f t="shared" ref="D43:AL43" si="12">D8+D13+D28+D38</f>
        <v>2.5059</v>
      </c>
      <c r="E43" s="9">
        <f t="shared" si="12"/>
        <v>2.6024000000000003</v>
      </c>
      <c r="F43" s="9">
        <f t="shared" si="12"/>
        <v>2.6935000000000002</v>
      </c>
      <c r="G43" s="9">
        <f t="shared" si="12"/>
        <v>2.6335000000000002</v>
      </c>
      <c r="H43" s="9">
        <f t="shared" si="12"/>
        <v>2.6185999999999998</v>
      </c>
      <c r="I43" s="9">
        <f t="shared" si="12"/>
        <v>2.3988</v>
      </c>
      <c r="J43" s="9">
        <f t="shared" si="12"/>
        <v>2.3731</v>
      </c>
      <c r="K43" s="9">
        <f t="shared" si="12"/>
        <v>2.2040999999999999</v>
      </c>
      <c r="L43" s="9">
        <f t="shared" si="12"/>
        <v>3.8346</v>
      </c>
      <c r="M43" s="9">
        <f t="shared" si="12"/>
        <v>3.8472</v>
      </c>
      <c r="N43" s="9">
        <f t="shared" si="12"/>
        <v>3.6646000000000001</v>
      </c>
      <c r="O43" s="9">
        <f t="shared" si="12"/>
        <v>2.9678</v>
      </c>
      <c r="P43" s="9">
        <f t="shared" si="12"/>
        <v>3.0216000000000003</v>
      </c>
      <c r="Q43" s="9">
        <f t="shared" si="12"/>
        <v>3.0322999999999998</v>
      </c>
      <c r="R43" s="9">
        <f t="shared" si="12"/>
        <v>3.1695429999999996</v>
      </c>
      <c r="S43" s="9">
        <f t="shared" si="12"/>
        <v>3.6497570000000001</v>
      </c>
      <c r="T43" s="9">
        <f t="shared" si="12"/>
        <v>4.580864</v>
      </c>
      <c r="U43" s="9">
        <f t="shared" si="12"/>
        <v>5.0959709999999996</v>
      </c>
      <c r="V43" s="9">
        <f t="shared" si="12"/>
        <v>5.1097440000000001</v>
      </c>
      <c r="W43" s="9">
        <f t="shared" si="12"/>
        <v>5.0866439999999997</v>
      </c>
      <c r="X43" s="9">
        <f t="shared" si="12"/>
        <v>4.9802410000000004</v>
      </c>
      <c r="Y43" s="9">
        <f t="shared" si="12"/>
        <v>4.9746069999999998</v>
      </c>
      <c r="Z43" s="9">
        <f t="shared" si="12"/>
        <v>4.9698250000000002</v>
      </c>
      <c r="AA43" s="9">
        <f t="shared" si="12"/>
        <v>5.09734</v>
      </c>
      <c r="AB43" s="9">
        <f t="shared" si="12"/>
        <v>5.0669240000000002</v>
      </c>
      <c r="AC43" s="9">
        <f t="shared" si="12"/>
        <v>5.2814429999999994</v>
      </c>
      <c r="AD43" s="9">
        <f t="shared" si="12"/>
        <v>9.0726769999999988</v>
      </c>
      <c r="AE43" s="9">
        <f t="shared" si="12"/>
        <v>5.7455030000000002</v>
      </c>
      <c r="AF43" s="9">
        <f t="shared" si="12"/>
        <v>5.9651170000000002</v>
      </c>
      <c r="AG43" s="9">
        <f>AG8+AG13+AG28+AG38</f>
        <v>6.5784700000000003</v>
      </c>
      <c r="AH43" s="9">
        <f t="shared" si="12"/>
        <v>6.7599280000000004</v>
      </c>
      <c r="AI43" s="9">
        <f t="shared" si="12"/>
        <v>7.2222400000000002</v>
      </c>
      <c r="AJ43" s="9">
        <f t="shared" si="12"/>
        <v>7.4537659999999999</v>
      </c>
      <c r="AK43" s="9">
        <f t="shared" si="12"/>
        <v>7.7081949999999999</v>
      </c>
      <c r="AL43" s="9">
        <f t="shared" si="12"/>
        <v>7.9703309999999998</v>
      </c>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row>
    <row r="44" spans="1:90" s="47" customFormat="1" ht="15" customHeight="1" x14ac:dyDescent="0.15">
      <c r="A44" s="47">
        <v>30</v>
      </c>
      <c r="B44" s="45" t="s">
        <v>58</v>
      </c>
      <c r="C44" s="46">
        <f>C42-C43</f>
        <v>25.485508387000003</v>
      </c>
      <c r="D44" s="46">
        <f t="shared" ref="D44:AJ44" si="13">D42-D43</f>
        <v>26.801686548000003</v>
      </c>
      <c r="E44" s="46">
        <f t="shared" si="13"/>
        <v>28.128663041000003</v>
      </c>
      <c r="F44" s="46">
        <f t="shared" si="13"/>
        <v>29.857948839000002</v>
      </c>
      <c r="G44" s="46">
        <f t="shared" si="13"/>
        <v>32.008735542000004</v>
      </c>
      <c r="H44" s="46">
        <f t="shared" si="13"/>
        <v>35.825624704000006</v>
      </c>
      <c r="I44" s="46">
        <f t="shared" si="13"/>
        <v>40.701768064999989</v>
      </c>
      <c r="J44" s="46">
        <f t="shared" si="13"/>
        <v>41.294516170999991</v>
      </c>
      <c r="K44" s="46">
        <f t="shared" si="13"/>
        <v>42.671352643000006</v>
      </c>
      <c r="L44" s="46">
        <f t="shared" si="13"/>
        <v>42.670212585999998</v>
      </c>
      <c r="M44" s="46">
        <f t="shared" si="13"/>
        <v>44.475712053999999</v>
      </c>
      <c r="N44" s="46">
        <f t="shared" si="13"/>
        <v>47.311987913999992</v>
      </c>
      <c r="O44" s="46">
        <f t="shared" si="13"/>
        <v>52.561700000000009</v>
      </c>
      <c r="P44" s="46">
        <f t="shared" si="13"/>
        <v>56.31306</v>
      </c>
      <c r="Q44" s="46">
        <f t="shared" si="13"/>
        <v>59.443964999999999</v>
      </c>
      <c r="R44" s="46">
        <f t="shared" si="13"/>
        <v>61.311918999999996</v>
      </c>
      <c r="S44" s="46">
        <f t="shared" si="13"/>
        <v>64.291839999999993</v>
      </c>
      <c r="T44" s="46">
        <f t="shared" si="13"/>
        <v>64.236778999999999</v>
      </c>
      <c r="U44" s="46">
        <f t="shared" si="13"/>
        <v>64.21531499999999</v>
      </c>
      <c r="V44" s="46">
        <f t="shared" si="13"/>
        <v>63.745375000000003</v>
      </c>
      <c r="W44" s="46">
        <f t="shared" si="13"/>
        <v>65.921752999999995</v>
      </c>
      <c r="X44" s="46">
        <f t="shared" si="13"/>
        <v>67.830336999999986</v>
      </c>
      <c r="Y44" s="46">
        <f t="shared" si="13"/>
        <v>71.079041999999987</v>
      </c>
      <c r="Z44" s="46">
        <f t="shared" si="13"/>
        <v>69.854119999999995</v>
      </c>
      <c r="AA44" s="46">
        <f t="shared" si="13"/>
        <v>74.29722000000001</v>
      </c>
      <c r="AB44" s="46">
        <f t="shared" si="13"/>
        <v>75.059967999999998</v>
      </c>
      <c r="AC44" s="46">
        <f t="shared" si="13"/>
        <v>81.399292000000003</v>
      </c>
      <c r="AD44" s="46">
        <f t="shared" si="13"/>
        <v>83.973734999999991</v>
      </c>
      <c r="AE44" s="46">
        <f t="shared" si="13"/>
        <v>94.586409000000003</v>
      </c>
      <c r="AF44" s="46">
        <f t="shared" si="13"/>
        <v>100.434251</v>
      </c>
      <c r="AG44" s="46">
        <f>AG42-AG43</f>
        <v>111.042168</v>
      </c>
      <c r="AH44" s="46">
        <f>AH42-AH43</f>
        <v>117.99294499999998</v>
      </c>
      <c r="AI44" s="46">
        <f t="shared" si="13"/>
        <v>121.10577700000002</v>
      </c>
      <c r="AJ44" s="46">
        <f t="shared" si="13"/>
        <v>125.44736800000001</v>
      </c>
      <c r="AK44" s="46">
        <f>AK42-AK43</f>
        <v>130.14852000000002</v>
      </c>
      <c r="AL44" s="46">
        <f>AL42-AL43</f>
        <v>135.74211200000002</v>
      </c>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row>
    <row r="45" spans="1:90" s="27" customFormat="1" ht="15" customHeight="1" x14ac:dyDescent="0.15">
      <c r="A45" s="23">
        <v>31</v>
      </c>
      <c r="B45" s="37" t="s">
        <v>59</v>
      </c>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v>113.39944699999998</v>
      </c>
      <c r="AI45" s="21">
        <v>112.76161500000002</v>
      </c>
      <c r="AJ45" s="21">
        <v>113.31401000000001</v>
      </c>
      <c r="AK45" s="21">
        <v>114.05199700000001</v>
      </c>
      <c r="AL45" s="21">
        <v>115.42074200000002</v>
      </c>
    </row>
    <row r="46" spans="1:90" s="2" customFormat="1" ht="15" customHeight="1" x14ac:dyDescent="0.15">
      <c r="A46" s="61"/>
      <c r="B46" s="76" t="s">
        <v>15</v>
      </c>
      <c r="C46" s="77"/>
      <c r="D46" s="77"/>
      <c r="E46" s="77"/>
      <c r="F46" s="77"/>
      <c r="G46" s="77"/>
      <c r="H46" s="77"/>
      <c r="I46" s="77"/>
      <c r="J46" s="77"/>
      <c r="K46" s="77"/>
      <c r="L46" s="77"/>
      <c r="M46" s="77"/>
      <c r="N46" s="77"/>
      <c r="O46" s="77"/>
      <c r="P46" s="77"/>
      <c r="Q46" s="77"/>
      <c r="R46" s="77"/>
      <c r="S46" s="77"/>
      <c r="T46" s="77"/>
      <c r="U46" s="77"/>
      <c r="V46" s="77"/>
      <c r="W46" s="77"/>
      <c r="X46" s="77"/>
      <c r="Y46" s="77"/>
      <c r="Z46" s="19"/>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row>
    <row r="47" spans="1:90" s="2" customFormat="1" ht="15" customHeight="1" x14ac:dyDescent="0.15">
      <c r="A47" s="61"/>
      <c r="B47" s="76" t="s">
        <v>22</v>
      </c>
      <c r="C47" s="77"/>
      <c r="D47" s="77"/>
      <c r="E47" s="77"/>
      <c r="F47" s="77"/>
      <c r="G47" s="77"/>
      <c r="H47" s="77"/>
      <c r="I47" s="77"/>
      <c r="J47" s="77"/>
      <c r="K47" s="77"/>
      <c r="L47" s="77"/>
      <c r="M47" s="77"/>
      <c r="N47" s="77"/>
      <c r="O47" s="77"/>
      <c r="P47" s="77"/>
      <c r="Q47" s="77"/>
      <c r="R47" s="77"/>
      <c r="S47" s="77"/>
      <c r="T47" s="77"/>
      <c r="U47" s="77"/>
      <c r="V47" s="77"/>
      <c r="W47" s="77"/>
      <c r="X47" s="77"/>
      <c r="Y47" s="77"/>
      <c r="Z47" s="76"/>
      <c r="AA47" s="77"/>
      <c r="AB47" s="77"/>
      <c r="AC47" s="77"/>
      <c r="AH47" s="19"/>
      <c r="AI47" s="19"/>
      <c r="AJ47" s="19"/>
      <c r="AK47" s="19"/>
      <c r="AL47" s="19"/>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row>
    <row r="48" spans="1:90" s="2" customFormat="1" ht="15" customHeight="1" x14ac:dyDescent="0.15">
      <c r="A48" s="61"/>
      <c r="B48" s="76" t="s">
        <v>23</v>
      </c>
      <c r="C48" s="77"/>
      <c r="D48" s="77"/>
      <c r="E48" s="77"/>
      <c r="F48" s="77"/>
      <c r="G48" s="77"/>
      <c r="H48" s="77"/>
      <c r="I48" s="77"/>
      <c r="J48" s="77"/>
      <c r="K48" s="77"/>
      <c r="L48" s="77"/>
      <c r="M48" s="77"/>
      <c r="N48" s="77"/>
      <c r="O48" s="77"/>
      <c r="P48" s="77"/>
      <c r="Q48" s="77"/>
      <c r="R48" s="77"/>
      <c r="S48" s="77"/>
      <c r="T48" s="77"/>
      <c r="U48" s="77"/>
      <c r="V48" s="77"/>
      <c r="W48" s="77"/>
      <c r="X48" s="77"/>
      <c r="Y48" s="77"/>
      <c r="Z48" s="76"/>
      <c r="AA48" s="77"/>
      <c r="AB48" s="77"/>
      <c r="AC48" s="77"/>
      <c r="AH48" s="19"/>
      <c r="AI48" s="19"/>
      <c r="AJ48" s="19"/>
      <c r="AK48" s="19"/>
      <c r="AL48" s="19"/>
      <c r="AM48" s="16"/>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row>
    <row r="49" spans="1:90" s="2" customFormat="1" ht="15" customHeight="1" x14ac:dyDescent="0.15">
      <c r="A49" s="61"/>
      <c r="B49" s="76" t="s">
        <v>24</v>
      </c>
      <c r="C49" s="77"/>
      <c r="D49" s="77"/>
      <c r="E49" s="77"/>
      <c r="F49" s="77"/>
      <c r="G49" s="77"/>
      <c r="H49" s="77"/>
      <c r="I49" s="77"/>
      <c r="J49" s="77"/>
      <c r="K49" s="77"/>
      <c r="L49" s="77"/>
      <c r="M49" s="77"/>
      <c r="N49" s="77"/>
      <c r="O49" s="77"/>
      <c r="P49" s="77"/>
      <c r="Q49" s="77"/>
      <c r="R49" s="77"/>
      <c r="S49" s="77"/>
      <c r="T49" s="77"/>
      <c r="U49" s="77"/>
      <c r="V49" s="77"/>
      <c r="W49" s="77"/>
      <c r="X49" s="77"/>
      <c r="Y49" s="77"/>
      <c r="Z49" s="76"/>
      <c r="AA49" s="77"/>
      <c r="AB49" s="77"/>
      <c r="AC49" s="77"/>
      <c r="AD49" s="34"/>
      <c r="AE49" s="34"/>
      <c r="AF49" s="34"/>
      <c r="AG49" s="34"/>
      <c r="AH49" s="34"/>
      <c r="AI49" s="34"/>
      <c r="AJ49" s="34"/>
      <c r="AK49" s="34"/>
      <c r="AL49" s="34"/>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row>
    <row r="50" spans="1:90" ht="27" customHeight="1" x14ac:dyDescent="0.25">
      <c r="B50" s="78" t="s">
        <v>25</v>
      </c>
      <c r="C50" s="79"/>
      <c r="D50" s="79"/>
      <c r="E50" s="79"/>
      <c r="F50" s="79"/>
      <c r="G50" s="79"/>
      <c r="H50" s="79"/>
      <c r="I50" s="79"/>
      <c r="J50" s="79"/>
      <c r="K50" s="79"/>
      <c r="L50" s="79"/>
      <c r="M50" s="79"/>
      <c r="N50" s="79"/>
      <c r="O50" s="79"/>
      <c r="P50" s="79"/>
      <c r="Q50" s="79"/>
      <c r="R50" s="79"/>
      <c r="S50" s="79"/>
      <c r="T50" s="79"/>
      <c r="U50" s="79"/>
      <c r="V50" s="79"/>
      <c r="W50" s="79"/>
      <c r="X50" s="79"/>
      <c r="Y50" s="79"/>
    </row>
    <row r="51" spans="1:90" x14ac:dyDescent="0.25">
      <c r="B51" s="72" t="s">
        <v>30</v>
      </c>
      <c r="C51" s="73"/>
      <c r="D51" s="73"/>
      <c r="E51" s="73"/>
      <c r="F51" s="73"/>
      <c r="G51" s="73"/>
      <c r="H51" s="73"/>
      <c r="I51" s="73"/>
      <c r="J51" s="73"/>
      <c r="K51" s="73"/>
      <c r="L51" s="73"/>
      <c r="M51" s="73"/>
      <c r="N51" s="73"/>
      <c r="O51" s="73"/>
      <c r="P51" s="73"/>
      <c r="Q51" s="73"/>
      <c r="R51" s="73"/>
      <c r="S51" s="73"/>
      <c r="T51" s="73"/>
      <c r="U51" s="73"/>
      <c r="V51" s="73"/>
      <c r="W51" s="73"/>
      <c r="X51" s="73"/>
      <c r="Y51" s="73"/>
    </row>
    <row r="52" spans="1:90" x14ac:dyDescent="0.25">
      <c r="D52" s="36"/>
    </row>
  </sheetData>
  <mergeCells count="12">
    <mergeCell ref="B51:Y51"/>
    <mergeCell ref="B1:AL1"/>
    <mergeCell ref="C2:AF2"/>
    <mergeCell ref="AG2:AL2"/>
    <mergeCell ref="Z47:AC47"/>
    <mergeCell ref="B50:Y50"/>
    <mergeCell ref="B47:Y47"/>
    <mergeCell ref="B46:Y46"/>
    <mergeCell ref="B48:Y48"/>
    <mergeCell ref="Z48:AC48"/>
    <mergeCell ref="B49:Y49"/>
    <mergeCell ref="Z49:AC4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46"/>
  <sheetViews>
    <sheetView topLeftCell="A9" zoomScaleNormal="100" workbookViewId="0">
      <selection activeCell="A28" sqref="A28"/>
    </sheetView>
  </sheetViews>
  <sheetFormatPr defaultRowHeight="15" x14ac:dyDescent="0.25"/>
  <cols>
    <col min="1" max="1" width="58.42578125" style="35" bestFit="1" customWidth="1"/>
    <col min="2" max="2" width="9.140625" style="35"/>
    <col min="3" max="3" width="11.42578125" style="35" bestFit="1" customWidth="1"/>
    <col min="4" max="4" width="9.42578125" style="35" bestFit="1" customWidth="1"/>
    <col min="5" max="6" width="9.140625" style="35"/>
    <col min="7" max="7" width="9.42578125" style="35" bestFit="1" customWidth="1"/>
    <col min="8" max="16384" width="9.140625" style="35"/>
  </cols>
  <sheetData>
    <row r="1" spans="1:37" s="39" customFormat="1" ht="20.25" customHeight="1" x14ac:dyDescent="0.25">
      <c r="A1" s="80" t="s">
        <v>66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38"/>
    </row>
    <row r="2" spans="1:37" s="2" customFormat="1" ht="15" customHeight="1" x14ac:dyDescent="0.15">
      <c r="A2" s="3"/>
      <c r="B2" s="3">
        <v>1996</v>
      </c>
      <c r="C2" s="4">
        <v>1997</v>
      </c>
      <c r="D2" s="4">
        <v>1998</v>
      </c>
      <c r="E2" s="4">
        <v>1999</v>
      </c>
      <c r="F2" s="4">
        <v>2000</v>
      </c>
      <c r="G2" s="4">
        <v>2001</v>
      </c>
      <c r="H2" s="4">
        <v>2002</v>
      </c>
      <c r="I2" s="4">
        <v>2003</v>
      </c>
      <c r="J2" s="4">
        <v>2004</v>
      </c>
      <c r="K2" s="4">
        <v>2005</v>
      </c>
      <c r="L2" s="4">
        <v>2006</v>
      </c>
      <c r="M2" s="4">
        <v>2007</v>
      </c>
      <c r="N2" s="4">
        <v>2008</v>
      </c>
      <c r="O2" s="4">
        <v>2009</v>
      </c>
      <c r="P2" s="4">
        <v>2010</v>
      </c>
      <c r="Q2" s="4">
        <v>2011</v>
      </c>
      <c r="R2" s="4">
        <v>2012</v>
      </c>
      <c r="S2" s="4">
        <v>2013</v>
      </c>
      <c r="T2" s="4">
        <v>2014</v>
      </c>
      <c r="U2" s="4">
        <v>2015</v>
      </c>
      <c r="V2" s="2">
        <v>2016</v>
      </c>
      <c r="W2" s="2">
        <v>2017</v>
      </c>
      <c r="X2" s="2">
        <v>2018</v>
      </c>
      <c r="Y2" s="2">
        <v>2019</v>
      </c>
      <c r="Z2" s="2">
        <v>2020</v>
      </c>
      <c r="AA2" s="2">
        <v>2021</v>
      </c>
      <c r="AB2" s="2">
        <v>2022</v>
      </c>
      <c r="AC2" s="2">
        <v>2023</v>
      </c>
      <c r="AD2" s="2">
        <v>2024</v>
      </c>
      <c r="AE2" s="2">
        <v>2025</v>
      </c>
      <c r="AF2" s="2">
        <v>2026</v>
      </c>
      <c r="AG2" s="2">
        <v>2027</v>
      </c>
      <c r="AH2" s="2">
        <v>2028</v>
      </c>
      <c r="AI2" s="2">
        <v>2029</v>
      </c>
      <c r="AJ2" s="2">
        <v>2030</v>
      </c>
      <c r="AK2" s="2">
        <v>2031</v>
      </c>
    </row>
    <row r="3" spans="1:37" s="32" customFormat="1" ht="15" customHeight="1" x14ac:dyDescent="0.15">
      <c r="A3" s="43" t="s">
        <v>10</v>
      </c>
      <c r="B3" s="44"/>
      <c r="C3" s="44">
        <f>'Tabel 1 Zorguitgaven 1996-2031'!D7-'Tabel 1 Zorguitgaven 1996-2031'!C7</f>
        <v>5.7100000000000151E-2</v>
      </c>
      <c r="D3" s="44">
        <f>'Tabel 1 Zorguitgaven 1996-2031'!E7-'Tabel 1 Zorguitgaven 1996-2031'!D7</f>
        <v>0.5083000000000002</v>
      </c>
      <c r="E3" s="44">
        <f>'Tabel 1 Zorguitgaven 1996-2031'!F7-'Tabel 1 Zorguitgaven 1996-2031'!E7</f>
        <v>0.95619999999999905</v>
      </c>
      <c r="F3" s="44">
        <f>'Tabel 1 Zorguitgaven 1996-2031'!G7-'Tabel 1 Zorguitgaven 1996-2031'!F7</f>
        <v>1.0041421809999989</v>
      </c>
      <c r="G3" s="44">
        <f>'Tabel 1 Zorguitgaven 1996-2031'!H7-'Tabel 1 Zorguitgaven 1996-2031'!G7</f>
        <v>1.9014880600000019</v>
      </c>
      <c r="H3" s="44">
        <f>'Tabel 1 Zorguitgaven 1996-2031'!I7-'Tabel 1 Zorguitgaven 1996-2031'!H7</f>
        <v>2.258774013</v>
      </c>
      <c r="I3" s="44">
        <f>'Tabel 1 Zorguitgaven 1996-2031'!J7-'Tabel 1 Zorguitgaven 1996-2031'!I7</f>
        <v>1.2127488549999974</v>
      </c>
      <c r="J3" s="44">
        <f>'Tabel 1 Zorguitgaven 1996-2031'!K7-'Tabel 1 Zorguitgaven 1996-2031'!J7</f>
        <v>0.19717000399999307</v>
      </c>
      <c r="K3" s="44">
        <f>'Tabel 1 Zorguitgaven 1996-2031'!L7-'Tabel 1 Zorguitgaven 1996-2031'!K7</f>
        <v>0.60298947300000805</v>
      </c>
      <c r="L3" s="44">
        <f>'Tabel 1 Zorguitgaven 1996-2031'!M7-'Tabel 1 Zorguitgaven 1996-2031'!L7</f>
        <v>0.99332549400000048</v>
      </c>
      <c r="M3" s="44">
        <f>'Tabel 1 Zorguitgaven 1996-2031'!N7-'Tabel 1 Zorguitgaven 1996-2031'!M7</f>
        <v>0.78446890100000033</v>
      </c>
      <c r="N3" s="44">
        <f>'Tabel 1 Zorguitgaven 1996-2031'!O7-'Tabel 1 Zorguitgaven 1996-2031'!N7</f>
        <v>5.3882930190000025</v>
      </c>
      <c r="O3" s="44">
        <f>'Tabel 1 Zorguitgaven 1996-2031'!P7-'Tabel 1 Zorguitgaven 1996-2031'!O7</f>
        <v>2.2909599999999983</v>
      </c>
      <c r="P3" s="44">
        <f>'Tabel 1 Zorguitgaven 1996-2031'!Q7-'Tabel 1 Zorguitgaven 1996-2031'!P7</f>
        <v>1.7173739999999924</v>
      </c>
      <c r="Q3" s="44">
        <f>'Tabel 1 Zorguitgaven 1996-2031'!R7-'Tabel 1 Zorguitgaven 1996-2031'!Q7</f>
        <v>0.50909300000000712</v>
      </c>
      <c r="R3" s="44">
        <f>'Tabel 1 Zorguitgaven 1996-2031'!S7-'Tabel 1 Zorguitgaven 1996-2031'!R7</f>
        <v>0.68873599999999868</v>
      </c>
      <c r="S3" s="44">
        <f>'Tabel 1 Zorguitgaven 1996-2031'!T7-'Tabel 1 Zorguitgaven 1996-2031'!S7</f>
        <v>2.5389160000000004</v>
      </c>
      <c r="T3" s="44">
        <f>'Tabel 1 Zorguitgaven 1996-2031'!U7-'Tabel 1 Zorguitgaven 1996-2031'!T7</f>
        <v>9.4539999999980751E-3</v>
      </c>
      <c r="U3" s="44">
        <f>'Tabel 1 Zorguitgaven 1996-2031'!V7-'Tabel 1 Zorguitgaven 1996-2031'!U7</f>
        <v>2.6221480000000028</v>
      </c>
      <c r="V3" s="44">
        <f>'Tabel 1 Zorguitgaven 1996-2031'!W7-'Tabel 1 Zorguitgaven 1996-2031'!V7</f>
        <v>1.9373760000000004</v>
      </c>
      <c r="W3" s="44">
        <f>'Tabel 1 Zorguitgaven 1996-2031'!X7-'Tabel 1 Zorguitgaven 1996-2031'!W7</f>
        <v>1.3539940000000001</v>
      </c>
      <c r="X3" s="44">
        <f>'Tabel 1 Zorguitgaven 1996-2031'!Y7-'Tabel 1 Zorguitgaven 1996-2031'!X7</f>
        <v>1.6906040000000004</v>
      </c>
      <c r="Y3" s="44">
        <f>'Tabel 1 Zorguitgaven 1996-2031'!Z7-'Tabel 1 Zorguitgaven 1996-2031'!Y7</f>
        <v>1.9282889999999995</v>
      </c>
      <c r="Z3" s="44">
        <f>'Tabel 1 Zorguitgaven 1996-2031'!AA7-'Tabel 1 Zorguitgaven 1996-2031'!Z7</f>
        <v>2.0536450000000031</v>
      </c>
      <c r="AA3" s="44">
        <f>'Tabel 1 Zorguitgaven 1996-2031'!AB7-'Tabel 1 Zorguitgaven 1996-2031'!AA7</f>
        <v>-1.2858420000000095</v>
      </c>
      <c r="AB3" s="44">
        <f>'Tabel 1 Zorguitgaven 1996-2031'!AC7-'Tabel 1 Zorguitgaven 1996-2031'!AB7</f>
        <v>4.5575030000000041</v>
      </c>
      <c r="AC3" s="44">
        <f>'Tabel 1 Zorguitgaven 1996-2031'!AD7-'Tabel 1 Zorguitgaven 1996-2031'!AC7</f>
        <v>3.6567360000000022</v>
      </c>
      <c r="AD3" s="44">
        <f>'Tabel 1 Zorguitgaven 1996-2031'!AE7-'Tabel 1 Zorguitgaven 1996-2031'!AD7</f>
        <v>4.4112280000000013</v>
      </c>
      <c r="AE3" s="44">
        <f>'Tabel 1 Zorguitgaven 1996-2031'!AF7-'Tabel 1 Zorguitgaven 1996-2031'!AE7</f>
        <v>3.8017390000000049</v>
      </c>
      <c r="AF3" s="44">
        <f>'Tabel 1 Zorguitgaven 1996-2031'!AG7-'Tabel 1 Zorguitgaven 1996-2031'!AF7</f>
        <v>3.4811329999999998</v>
      </c>
      <c r="AG3" s="44">
        <f>'Tabel 1 Zorguitgaven 1996-2031'!AH7-'Tabel 1 Zorguitgaven 1996-2031'!AG7</f>
        <v>3.833611999999988</v>
      </c>
      <c r="AH3" s="44">
        <f>'Tabel 1 Zorguitgaven 1996-2031'!AI7-'Tabel 1 Zorguitgaven 1996-2031'!AH7</f>
        <v>1.5979330000000118</v>
      </c>
      <c r="AI3" s="44">
        <f>'Tabel 1 Zorguitgaven 1996-2031'!AJ7-'Tabel 1 Zorguitgaven 1996-2031'!AI7</f>
        <v>1.9830369999999959</v>
      </c>
      <c r="AJ3" s="44">
        <f>'Tabel 1 Zorguitgaven 1996-2031'!AK7-'Tabel 1 Zorguitgaven 1996-2031'!AJ7</f>
        <v>2.7447549999999978</v>
      </c>
      <c r="AK3" s="44">
        <f>'Tabel 1 Zorguitgaven 1996-2031'!AL7-'Tabel 1 Zorguitgaven 1996-2031'!AK7</f>
        <v>3.0126949999999937</v>
      </c>
    </row>
    <row r="4" spans="1:37" s="32" customFormat="1" ht="15" customHeight="1" x14ac:dyDescent="0.15">
      <c r="A4" s="32" t="s">
        <v>60</v>
      </c>
      <c r="C4" s="40">
        <f>C3/'Tabel 1 Zorguitgaven 1996-2031'!C7</f>
        <v>3.6601625599343704E-3</v>
      </c>
      <c r="D4" s="40">
        <f>D3/'Tabel 1 Zorguitgaven 1996-2031'!D7</f>
        <v>3.246367555484593E-2</v>
      </c>
      <c r="E4" s="40">
        <f>E3/'Tabel 1 Zorguitgaven 1996-2031'!E7</f>
        <v>5.9149562656967115E-2</v>
      </c>
      <c r="F4" s="40">
        <f>F3/'Tabel 1 Zorguitgaven 1996-2031'!F7</f>
        <v>5.8646313573180633E-2</v>
      </c>
      <c r="G4" s="40">
        <f>G3/'Tabel 1 Zorguitgaven 1996-2031'!G7</f>
        <v>0.10490307540416187</v>
      </c>
      <c r="H4" s="40">
        <f>H3/'Tabel 1 Zorguitgaven 1996-2031'!H7</f>
        <v>0.11278288972880583</v>
      </c>
      <c r="I4" s="40">
        <f>I3/'Tabel 1 Zorguitgaven 1996-2031'!I7</f>
        <v>5.4416533110420058E-2</v>
      </c>
      <c r="J4" s="40">
        <f>J3/'Tabel 1 Zorguitgaven 1996-2031'!J7</f>
        <v>8.3905153128466768E-3</v>
      </c>
      <c r="K4" s="40">
        <f>K3/'Tabel 1 Zorguitgaven 1996-2031'!K7</f>
        <v>2.5446541648024845E-2</v>
      </c>
      <c r="L4" s="40">
        <f>L3/'Tabel 1 Zorguitgaven 1996-2031'!L7</f>
        <v>4.0878748749966817E-2</v>
      </c>
      <c r="M4" s="40">
        <f>M3/'Tabel 1 Zorguitgaven 1996-2031'!M7</f>
        <v>3.101570103200561E-2</v>
      </c>
      <c r="N4" s="40">
        <f>N3/'Tabel 1 Zorguitgaven 1996-2031'!N7</f>
        <v>0.20662924851771167</v>
      </c>
      <c r="O4" s="40">
        <f>O3/'Tabel 1 Zorguitgaven 1996-2031'!O7</f>
        <v>7.2808863068640414E-2</v>
      </c>
      <c r="P4" s="40">
        <f>P3/'Tabel 1 Zorguitgaven 1996-2031'!P7</f>
        <v>5.0875568337344204E-2</v>
      </c>
      <c r="Q4" s="40">
        <f>Q3/'Tabel 1 Zorguitgaven 1996-2031'!Q7</f>
        <v>1.435126620727345E-2</v>
      </c>
      <c r="R4" s="40">
        <f>R3/'Tabel 1 Zorguitgaven 1996-2031'!R7</f>
        <v>1.9140686194556049E-2</v>
      </c>
      <c r="S4" s="40">
        <f>S3/'Tabel 1 Zorguitgaven 1996-2031'!S7</f>
        <v>6.9233918390661467E-2</v>
      </c>
      <c r="T4" s="40">
        <f>T3/'Tabel 1 Zorguitgaven 1996-2031'!T7</f>
        <v>2.4110901578116594E-4</v>
      </c>
      <c r="U4" s="40">
        <f>U3/'Tabel 1 Zorguitgaven 1996-2031'!U7</f>
        <v>6.6857533897368024E-2</v>
      </c>
      <c r="V4" s="40">
        <f>V3/'Tabel 1 Zorguitgaven 1996-2031'!V7</f>
        <v>4.6302094773919118E-2</v>
      </c>
      <c r="W4" s="40">
        <f>W3/'Tabel 1 Zorguitgaven 1996-2031'!W7</f>
        <v>3.0927610637107722E-2</v>
      </c>
      <c r="X4" s="40">
        <f>X3/'Tabel 1 Zorguitgaven 1996-2031'!X7</f>
        <v>3.7457893481267372E-2</v>
      </c>
      <c r="Y4" s="40">
        <f>Y3/'Tabel 1 Zorguitgaven 1996-2031'!Y7</f>
        <v>4.1181589249371917E-2</v>
      </c>
      <c r="Z4" s="40">
        <f>Z3/'Tabel 1 Zorguitgaven 1996-2031'!Z7</f>
        <v>4.212402587247914E-2</v>
      </c>
      <c r="AA4" s="40">
        <f>AA3/'Tabel 1 Zorguitgaven 1996-2031'!AA7</f>
        <v>-2.5308866637750314E-2</v>
      </c>
      <c r="AB4" s="40">
        <f>AB3/'Tabel 1 Zorguitgaven 1996-2031'!AB7</f>
        <v>9.2033309190297938E-2</v>
      </c>
      <c r="AC4" s="40">
        <f>AC3/'Tabel 1 Zorguitgaven 1996-2031'!AC7</f>
        <v>6.7620098136660936E-2</v>
      </c>
      <c r="AD4" s="40">
        <f>AD3/'Tabel 1 Zorguitgaven 1996-2031'!AD7</f>
        <v>7.6405558379022187E-2</v>
      </c>
      <c r="AE4" s="40">
        <f>AE3/'Tabel 1 Zorguitgaven 1996-2031'!AE7</f>
        <v>6.1174695289035276E-2</v>
      </c>
      <c r="AF4" s="40">
        <f>AF3/'Tabel 1 Zorguitgaven 1996-2031'!AF7</f>
        <v>5.2786546262137309E-2</v>
      </c>
      <c r="AG4" s="40">
        <f>AG3/'Tabel 1 Zorguitgaven 1996-2031'!AG7</f>
        <v>5.521670168639408E-2</v>
      </c>
      <c r="AH4" s="40">
        <f>AH3/'Tabel 1 Zorguitgaven 1996-2031'!AH7</f>
        <v>2.1811182639077741E-2</v>
      </c>
      <c r="AI4" s="40">
        <f>AI3/'Tabel 1 Zorguitgaven 1996-2031'!AI7</f>
        <v>2.6489930253969514E-2</v>
      </c>
      <c r="AJ4" s="40">
        <f>AJ3/'Tabel 1 Zorguitgaven 1996-2031'!AJ7</f>
        <v>3.5718966868943831E-2</v>
      </c>
      <c r="AK4" s="40">
        <f>AK3/'Tabel 1 Zorguitgaven 1996-2031'!AK7</f>
        <v>3.7853717898528191E-2</v>
      </c>
    </row>
    <row r="5" spans="1:37" s="32" customFormat="1" ht="15" customHeight="1" x14ac:dyDescent="0.15">
      <c r="A5" s="32" t="s">
        <v>8</v>
      </c>
      <c r="C5" s="40">
        <v>2.5999999999999999E-2</v>
      </c>
      <c r="D5" s="40">
        <v>2.1000000000000001E-2</v>
      </c>
      <c r="E5" s="40">
        <v>1.2999999999999999E-2</v>
      </c>
      <c r="F5" s="40">
        <v>3.4000000000000002E-2</v>
      </c>
      <c r="G5" s="40">
        <v>4.2000000000000003E-2</v>
      </c>
      <c r="H5" s="40">
        <v>3.7999999999999999E-2</v>
      </c>
      <c r="I5" s="40">
        <v>2.1999999999999999E-2</v>
      </c>
      <c r="J5" s="40">
        <v>1.2E-2</v>
      </c>
      <c r="K5" s="40">
        <v>0.02</v>
      </c>
      <c r="L5" s="40">
        <v>2.5999999999999999E-2</v>
      </c>
      <c r="M5" s="40">
        <v>2.1000000000000001E-2</v>
      </c>
      <c r="N5" s="40">
        <v>2.3E-2</v>
      </c>
      <c r="O5" s="40">
        <v>2E-3</v>
      </c>
      <c r="P5" s="40">
        <v>9.0000000000000011E-3</v>
      </c>
      <c r="Q5" s="40">
        <v>2E-3</v>
      </c>
      <c r="R5" s="40">
        <v>1.4E-2</v>
      </c>
      <c r="S5" s="40">
        <v>1.2999999999999999E-2</v>
      </c>
      <c r="T5" s="40">
        <v>3.0000000000000001E-3</v>
      </c>
      <c r="U5" s="40">
        <v>8.0000000000000002E-3</v>
      </c>
      <c r="V5" s="40">
        <v>5.0000000000000001E-3</v>
      </c>
      <c r="W5" s="40">
        <v>1.2999999999999999E-2</v>
      </c>
      <c r="X5" s="40">
        <v>2.5334117141901299E-2</v>
      </c>
      <c r="Y5" s="40">
        <v>3.0278131211356901E-2</v>
      </c>
      <c r="Z5" s="40">
        <v>2.3557768993888201E-2</v>
      </c>
      <c r="AA5" s="40">
        <v>2.74733821373432E-2</v>
      </c>
      <c r="AB5" s="40">
        <v>6.1555749248014102E-2</v>
      </c>
      <c r="AC5" s="40">
        <v>6.3020691486719696E-2</v>
      </c>
      <c r="AD5" s="40">
        <v>5.7443028839680103E-2</v>
      </c>
      <c r="AE5" s="40">
        <v>4.0887227598544802E-2</v>
      </c>
      <c r="AF5" s="40">
        <v>2.4938373610197798E-2</v>
      </c>
      <c r="AG5" s="40">
        <v>2.53353608621265E-2</v>
      </c>
      <c r="AH5" s="40">
        <v>2.6544319968251399E-2</v>
      </c>
      <c r="AI5" s="40">
        <v>2.4859641559551001E-2</v>
      </c>
      <c r="AJ5" s="40">
        <v>2.3566643651861799E-2</v>
      </c>
      <c r="AK5" s="40">
        <v>2.3566643651861799E-2</v>
      </c>
    </row>
    <row r="6" spans="1:37" s="5" customFormat="1" ht="15" customHeight="1" x14ac:dyDescent="0.15">
      <c r="A6" s="33" t="s">
        <v>11</v>
      </c>
      <c r="B6" s="33"/>
      <c r="C6" s="50">
        <f>(1+C4)/(1+C5)-1</f>
        <v>-2.1773720701818378E-2</v>
      </c>
      <c r="D6" s="50">
        <f t="shared" ref="D6:AK6" si="0">(1+D4)/(1+D5)-1</f>
        <v>1.1227889867625906E-2</v>
      </c>
      <c r="E6" s="50">
        <f t="shared" si="0"/>
        <v>4.5557317529089092E-2</v>
      </c>
      <c r="F6" s="50">
        <f t="shared" si="0"/>
        <v>2.3835893204236624E-2</v>
      </c>
      <c r="G6" s="50">
        <f t="shared" si="0"/>
        <v>6.0367634744876941E-2</v>
      </c>
      <c r="H6" s="50">
        <f t="shared" si="0"/>
        <v>7.2045173149138497E-2</v>
      </c>
      <c r="I6" s="50">
        <f t="shared" si="0"/>
        <v>3.1718721243072512E-2</v>
      </c>
      <c r="J6" s="50">
        <f t="shared" si="0"/>
        <v>-3.5666844734716374E-3</v>
      </c>
      <c r="K6" s="50">
        <f t="shared" si="0"/>
        <v>5.3397467137497046E-3</v>
      </c>
      <c r="L6" s="50">
        <f t="shared" si="0"/>
        <v>1.4501704434665585E-2</v>
      </c>
      <c r="M6" s="50">
        <f t="shared" si="0"/>
        <v>9.8096973868810888E-3</v>
      </c>
      <c r="N6" s="50">
        <f t="shared" si="0"/>
        <v>0.17950073168886793</v>
      </c>
      <c r="O6" s="50">
        <f t="shared" si="0"/>
        <v>7.0667528012615E-2</v>
      </c>
      <c r="P6" s="50">
        <f t="shared" si="0"/>
        <v>4.1502049888349157E-2</v>
      </c>
      <c r="Q6" s="50">
        <f t="shared" si="0"/>
        <v>1.232661298131088E-2</v>
      </c>
      <c r="R6" s="50">
        <f t="shared" si="0"/>
        <v>5.0697102510413039E-3</v>
      </c>
      <c r="S6" s="50">
        <f t="shared" si="0"/>
        <v>5.5512259023357879E-2</v>
      </c>
      <c r="T6" s="50">
        <f t="shared" si="0"/>
        <v>-2.7506390670175573E-3</v>
      </c>
      <c r="U6" s="50">
        <f t="shared" si="0"/>
        <v>5.8390410612468191E-2</v>
      </c>
      <c r="V6" s="50">
        <f t="shared" si="0"/>
        <v>4.1096611715342624E-2</v>
      </c>
      <c r="W6" s="50">
        <f t="shared" si="0"/>
        <v>1.7697542583521964E-2</v>
      </c>
      <c r="X6" s="50">
        <f t="shared" si="0"/>
        <v>1.1824220160703058E-2</v>
      </c>
      <c r="Y6" s="50">
        <f t="shared" si="0"/>
        <v>1.0583023853175666E-2</v>
      </c>
      <c r="Z6" s="50">
        <f t="shared" si="0"/>
        <v>1.8138943830049437E-2</v>
      </c>
      <c r="AA6" s="50">
        <f t="shared" si="0"/>
        <v>-5.137091596990695E-2</v>
      </c>
      <c r="AB6" s="50">
        <f t="shared" si="0"/>
        <v>2.8710277311270183E-2</v>
      </c>
      <c r="AC6" s="50">
        <f t="shared" si="0"/>
        <v>4.3267329476990302E-3</v>
      </c>
      <c r="AD6" s="50">
        <f t="shared" si="0"/>
        <v>1.7932436095540183E-2</v>
      </c>
      <c r="AE6" s="50">
        <f t="shared" si="0"/>
        <v>1.9490553013409739E-2</v>
      </c>
      <c r="AF6" s="50">
        <f t="shared" si="0"/>
        <v>2.7170582513998731E-2</v>
      </c>
      <c r="AG6" s="50">
        <f t="shared" si="0"/>
        <v>2.9142992590387662E-2</v>
      </c>
      <c r="AH6" s="50">
        <f t="shared" si="0"/>
        <v>-4.6107481548580687E-3</v>
      </c>
      <c r="AI6" s="50">
        <f t="shared" si="0"/>
        <v>1.5907433840771645E-3</v>
      </c>
      <c r="AJ6" s="50">
        <f t="shared" si="0"/>
        <v>1.1872527590119031E-2</v>
      </c>
      <c r="AK6" s="50">
        <f t="shared" si="0"/>
        <v>1.3958128017627747E-2</v>
      </c>
    </row>
    <row r="7" spans="1:37" s="54" customFormat="1" ht="15" customHeight="1" x14ac:dyDescent="0.25">
      <c r="A7" s="53"/>
      <c r="AK7" s="55"/>
    </row>
    <row r="8" spans="1:37" s="32" customFormat="1" ht="15" customHeight="1" x14ac:dyDescent="0.15">
      <c r="A8" s="43" t="s">
        <v>12</v>
      </c>
      <c r="B8" s="44"/>
      <c r="C8" s="44">
        <f>'Tabel 1 Zorguitgaven 1996-2031'!D9-'Tabel 1 Zorguitgaven 1996-2031'!C9</f>
        <v>0.55000000000000071</v>
      </c>
      <c r="D8" s="44">
        <f>'Tabel 1 Zorguitgaven 1996-2031'!E9-'Tabel 1 Zorguitgaven 1996-2031'!D9</f>
        <v>0.62300000000000111</v>
      </c>
      <c r="E8" s="44">
        <f>'Tabel 1 Zorguitgaven 1996-2031'!F9-'Tabel 1 Zorguitgaven 1996-2031'!E9</f>
        <v>0.92980000000000018</v>
      </c>
      <c r="F8" s="44">
        <f>'Tabel 1 Zorguitgaven 1996-2031'!G9-'Tabel 1 Zorguitgaven 1996-2031'!F9</f>
        <v>1.1137421809999957</v>
      </c>
      <c r="G8" s="44">
        <f>'Tabel 1 Zorguitgaven 1996-2031'!H9-'Tabel 1 Zorguitgaven 1996-2031'!G9</f>
        <v>1.7580880600000022</v>
      </c>
      <c r="H8" s="44">
        <f>'Tabel 1 Zorguitgaven 1996-2031'!I9-'Tabel 1 Zorguitgaven 1996-2031'!H9</f>
        <v>2.3293740130000025</v>
      </c>
      <c r="I8" s="44">
        <f>'Tabel 1 Zorguitgaven 1996-2031'!J9-'Tabel 1 Zorguitgaven 1996-2031'!I9</f>
        <v>1.4736488549999969</v>
      </c>
      <c r="J8" s="44">
        <f>'Tabel 1 Zorguitgaven 1996-2031'!K9-'Tabel 1 Zorguitgaven 1996-2031'!J9</f>
        <v>0.28637000399999124</v>
      </c>
      <c r="K8" s="44">
        <f>'Tabel 1 Zorguitgaven 1996-2031'!L9-'Tabel 1 Zorguitgaven 1996-2031'!K9</f>
        <v>-0.99441052699998878</v>
      </c>
      <c r="L8" s="44">
        <f>'Tabel 1 Zorguitgaven 1996-2031'!M9-'Tabel 1 Zorguitgaven 1996-2031'!L9</f>
        <v>0.98722549400000048</v>
      </c>
      <c r="M8" s="44">
        <f>'Tabel 1 Zorguitgaven 1996-2031'!N9-'Tabel 1 Zorguitgaven 1996-2031'!M9</f>
        <v>0.7901689009999977</v>
      </c>
      <c r="N8" s="44">
        <f>'Tabel 1 Zorguitgaven 1996-2031'!O9-'Tabel 1 Zorguitgaven 1996-2031'!N9</f>
        <v>6.1245930190000024</v>
      </c>
      <c r="O8" s="44">
        <f>'Tabel 1 Zorguitgaven 1996-2031'!P9-'Tabel 1 Zorguitgaven 1996-2031'!O9</f>
        <v>2.2376600000000018</v>
      </c>
      <c r="P8" s="44">
        <f>'Tabel 1 Zorguitgaven 1996-2031'!Q9-'Tabel 1 Zorguitgaven 1996-2031'!P9</f>
        <v>1.6006739999999908</v>
      </c>
      <c r="Q8" s="44">
        <f>'Tabel 1 Zorguitgaven 1996-2031'!R9-'Tabel 1 Zorguitgaven 1996-2031'!Q9</f>
        <v>0.49076300000000828</v>
      </c>
      <c r="R8" s="44">
        <f>'Tabel 1 Zorguitgaven 1996-2031'!S9-'Tabel 1 Zorguitgaven 1996-2031'!R9</f>
        <v>0.2555279999999982</v>
      </c>
      <c r="S8" s="44">
        <f>'Tabel 1 Zorguitgaven 1996-2031'!T9-'Tabel 1 Zorguitgaven 1996-2031'!S9</f>
        <v>1.8051299999999983</v>
      </c>
      <c r="T8" s="44">
        <f>'Tabel 1 Zorguitgaven 1996-2031'!U9-'Tabel 1 Zorguitgaven 1996-2031'!T9</f>
        <v>-0.44960799999999779</v>
      </c>
      <c r="U8" s="44">
        <f>'Tabel 1 Zorguitgaven 1996-2031'!V9-'Tabel 1 Zorguitgaven 1996-2031'!U9</f>
        <v>2.5294899999999956</v>
      </c>
      <c r="V8" s="44">
        <f>'Tabel 1 Zorguitgaven 1996-2031'!W9-'Tabel 1 Zorguitgaven 1996-2031'!V9</f>
        <v>1.9602760000000004</v>
      </c>
      <c r="W8" s="44">
        <f>'Tabel 1 Zorguitgaven 1996-2031'!X9-'Tabel 1 Zorguitgaven 1996-2031'!W9</f>
        <v>1.4204690000000042</v>
      </c>
      <c r="X8" s="44">
        <f>'Tabel 1 Zorguitgaven 1996-2031'!Y9-'Tabel 1 Zorguitgaven 1996-2031'!X9</f>
        <v>1.6150540000000007</v>
      </c>
      <c r="Y8" s="44">
        <f>'Tabel 1 Zorguitgaven 1996-2031'!Z9-'Tabel 1 Zorguitgaven 1996-2031'!Y9</f>
        <v>2.0079719999999952</v>
      </c>
      <c r="Z8" s="44">
        <f>'Tabel 1 Zorguitgaven 1996-2031'!AA9-'Tabel 1 Zorguitgaven 1996-2031'!Z9</f>
        <v>1.9636040000000037</v>
      </c>
      <c r="AA8" s="44">
        <f>'Tabel 1 Zorguitgaven 1996-2031'!AB9-'Tabel 1 Zorguitgaven 1996-2031'!AA9</f>
        <v>-1.1468890000000087</v>
      </c>
      <c r="AB8" s="44">
        <f>'Tabel 1 Zorguitgaven 1996-2031'!AC9-'Tabel 1 Zorguitgaven 1996-2031'!AB9</f>
        <v>4.4662910000000053</v>
      </c>
      <c r="AC8" s="44">
        <f>'Tabel 1 Zorguitgaven 1996-2031'!AD9-'Tabel 1 Zorguitgaven 1996-2031'!AC9</f>
        <v>3.485202000000001</v>
      </c>
      <c r="AD8" s="44">
        <f>'Tabel 1 Zorguitgaven 1996-2031'!AE9-'Tabel 1 Zorguitgaven 1996-2031'!AD9</f>
        <v>4.3313020000000009</v>
      </c>
      <c r="AE8" s="44">
        <f>'Tabel 1 Zorguitgaven 1996-2031'!AF9-'Tabel 1 Zorguitgaven 1996-2031'!AE9</f>
        <v>3.8245180000000047</v>
      </c>
      <c r="AF8" s="44">
        <f>'Tabel 1 Zorguitgaven 1996-2031'!AG9-'Tabel 1 Zorguitgaven 1996-2031'!AF9</f>
        <v>3.4336810000000071</v>
      </c>
      <c r="AG8" s="44">
        <f>'Tabel 1 Zorguitgaven 1996-2031'!AH9-'Tabel 1 Zorguitgaven 1996-2031'!AG9</f>
        <v>3.6280809999999803</v>
      </c>
      <c r="AH8" s="44">
        <f>'Tabel 1 Zorguitgaven 1996-2031'!AI9-'Tabel 1 Zorguitgaven 1996-2031'!AH9</f>
        <v>1.2388330000000138</v>
      </c>
      <c r="AI8" s="44">
        <f>'Tabel 1 Zorguitgaven 1996-2031'!AJ9-'Tabel 1 Zorguitgaven 1996-2031'!AI9</f>
        <v>1.8726369999999974</v>
      </c>
      <c r="AJ8" s="44">
        <f>'Tabel 1 Zorguitgaven 1996-2031'!AK9-'Tabel 1 Zorguitgaven 1996-2031'!AJ9</f>
        <v>2.5931549999999959</v>
      </c>
      <c r="AK8" s="44">
        <f>'Tabel 1 Zorguitgaven 1996-2031'!AL9-'Tabel 1 Zorguitgaven 1996-2031'!AK9</f>
        <v>2.8628949999999946</v>
      </c>
    </row>
    <row r="9" spans="1:37" s="32" customFormat="1" ht="15" customHeight="1" x14ac:dyDescent="0.15">
      <c r="A9" s="32" t="s">
        <v>61</v>
      </c>
      <c r="C9" s="40">
        <f>C8/'Tabel 1 Zorguitgaven 1996-2031'!C9</f>
        <v>3.8778546298059012E-2</v>
      </c>
      <c r="D9" s="40">
        <f>D8/'Tabel 1 Zorguitgaven 1996-2031'!D9</f>
        <v>4.2285737556929708E-2</v>
      </c>
      <c r="E9" s="40">
        <f>E8/'Tabel 1 Zorguitgaven 1996-2031'!E9</f>
        <v>6.0549227994087046E-2</v>
      </c>
      <c r="F9" s="40">
        <f>F8/'Tabel 1 Zorguitgaven 1996-2031'!F9</f>
        <v>6.8386897930111046E-2</v>
      </c>
      <c r="G9" s="40">
        <f>G8/'Tabel 1 Zorguitgaven 1996-2031'!G9</f>
        <v>0.10104162152942393</v>
      </c>
      <c r="H9" s="40">
        <f>H8/'Tabel 1 Zorguitgaven 1996-2031'!H9</f>
        <v>0.12158924797964027</v>
      </c>
      <c r="I9" s="40">
        <f>I8/'Tabel 1 Zorguitgaven 1996-2031'!I9</f>
        <v>6.8582943405492383E-2</v>
      </c>
      <c r="J9" s="40">
        <f>J8/'Tabel 1 Zorguitgaven 1996-2031'!J9</f>
        <v>1.2472152051830648E-2</v>
      </c>
      <c r="K9" s="40">
        <f>K8/'Tabel 1 Zorguitgaven 1996-2031'!K9</f>
        <v>-4.2775638179672476E-2</v>
      </c>
      <c r="L9" s="40">
        <f>L8/'Tabel 1 Zorguitgaven 1996-2031'!L9</f>
        <v>4.4364276498187472E-2</v>
      </c>
      <c r="M9" s="40">
        <f>M8/'Tabel 1 Zorguitgaven 1996-2031'!M9</f>
        <v>3.4000473593344342E-2</v>
      </c>
      <c r="N9" s="40">
        <f>N8/'Tabel 1 Zorguitgaven 1996-2031'!N9</f>
        <v>0.25487165012800667</v>
      </c>
      <c r="O9" s="40">
        <f>O8/'Tabel 1 Zorguitgaven 1996-2031'!O9</f>
        <v>7.4206011003259909E-2</v>
      </c>
      <c r="P9" s="40">
        <f>P8/'Tabel 1 Zorguitgaven 1996-2031'!P9</f>
        <v>4.9415170737790969E-2</v>
      </c>
      <c r="Q9" s="40">
        <f>Q8/'Tabel 1 Zorguitgaven 1996-2031'!Q9</f>
        <v>1.4437163802442829E-2</v>
      </c>
      <c r="R9" s="40">
        <f>R8/'Tabel 1 Zorguitgaven 1996-2031'!R9</f>
        <v>7.4100888599941059E-3</v>
      </c>
      <c r="S9" s="40">
        <f>S8/'Tabel 1 Zorguitgaven 1996-2031'!S9</f>
        <v>5.1962149523630589E-2</v>
      </c>
      <c r="T9" s="40">
        <f>T8/'Tabel 1 Zorguitgaven 1996-2031'!T9</f>
        <v>-1.2303042965068102E-2</v>
      </c>
      <c r="U9" s="40">
        <f>U8/'Tabel 1 Zorguitgaven 1996-2031'!U9</f>
        <v>7.0078978309563014E-2</v>
      </c>
      <c r="V9" s="40">
        <f>V8/'Tabel 1 Zorguitgaven 1996-2031'!V9</f>
        <v>5.0752353367256517E-2</v>
      </c>
      <c r="W9" s="40">
        <f>W8/'Tabel 1 Zorguitgaven 1996-2031'!W9</f>
        <v>3.5000185907895789E-2</v>
      </c>
      <c r="X9" s="40">
        <f>X8/'Tabel 1 Zorguitgaven 1996-2031'!X9</f>
        <v>3.8449014335932036E-2</v>
      </c>
      <c r="Y9" s="40">
        <f>Y8/'Tabel 1 Zorguitgaven 1996-2031'!Y9</f>
        <v>4.6033143959019182E-2</v>
      </c>
      <c r="Z9" s="40">
        <f>Z8/'Tabel 1 Zorguitgaven 1996-2031'!Z9</f>
        <v>4.3034964325060418E-2</v>
      </c>
      <c r="AA9" s="40">
        <f>AA8/'Tabel 1 Zorguitgaven 1996-2031'!AA9</f>
        <v>-2.409850269727655E-2</v>
      </c>
      <c r="AB9" s="40">
        <f>AB8/'Tabel 1 Zorguitgaven 1996-2031'!AB9</f>
        <v>9.6163376486546326E-2</v>
      </c>
      <c r="AC9" s="40">
        <f>AC8/'Tabel 1 Zorguitgaven 1996-2031'!AC9</f>
        <v>6.8456604583431446E-2</v>
      </c>
      <c r="AD9" s="40">
        <f>AD8/'Tabel 1 Zorguitgaven 1996-2031'!AD9</f>
        <v>7.9624914304858463E-2</v>
      </c>
      <c r="AE9" s="40">
        <f>AE8/'Tabel 1 Zorguitgaven 1996-2031'!AE9</f>
        <v>6.5122988642243321E-2</v>
      </c>
      <c r="AF9" s="40">
        <f>AF8/'Tabel 1 Zorguitgaven 1996-2031'!AF9</f>
        <v>5.4893105488835851E-2</v>
      </c>
      <c r="AG9" s="40">
        <f>AG8/'Tabel 1 Zorguitgaven 1996-2031'!AG9</f>
        <v>5.4982739699956727E-2</v>
      </c>
      <c r="AH9" s="40">
        <f>AH8/'Tabel 1 Zorguitgaven 1996-2031'!AH9</f>
        <v>1.7795771183507263E-2</v>
      </c>
      <c r="AI9" s="40">
        <f>AI8/'Tabel 1 Zorguitgaven 1996-2031'!AI9</f>
        <v>2.642999039797065E-2</v>
      </c>
      <c r="AJ9" s="40">
        <f>AJ8/'Tabel 1 Zorguitgaven 1996-2031'!AJ9</f>
        <v>3.5656815101987462E-2</v>
      </c>
      <c r="AK9" s="40">
        <f>AK8/'Tabel 1 Zorguitgaven 1996-2031'!AK9</f>
        <v>3.8010503737573219E-2</v>
      </c>
    </row>
    <row r="10" spans="1:37" s="32" customFormat="1" ht="15" customHeight="1" x14ac:dyDescent="0.15">
      <c r="A10" s="32" t="s">
        <v>8</v>
      </c>
      <c r="C10" s="40">
        <v>2.5999999999999999E-2</v>
      </c>
      <c r="D10" s="40">
        <v>2.1000000000000001E-2</v>
      </c>
      <c r="E10" s="40">
        <v>1.2999999999999999E-2</v>
      </c>
      <c r="F10" s="40">
        <v>3.4000000000000002E-2</v>
      </c>
      <c r="G10" s="40">
        <v>4.2000000000000003E-2</v>
      </c>
      <c r="H10" s="40">
        <v>3.7999999999999999E-2</v>
      </c>
      <c r="I10" s="40">
        <v>2.1999999999999999E-2</v>
      </c>
      <c r="J10" s="40">
        <v>1.2E-2</v>
      </c>
      <c r="K10" s="40">
        <v>0.02</v>
      </c>
      <c r="L10" s="40">
        <v>2.5999999999999999E-2</v>
      </c>
      <c r="M10" s="40">
        <v>2.1000000000000001E-2</v>
      </c>
      <c r="N10" s="40">
        <v>2.3E-2</v>
      </c>
      <c r="O10" s="40">
        <v>2E-3</v>
      </c>
      <c r="P10" s="40">
        <v>9.0000000000000011E-3</v>
      </c>
      <c r="Q10" s="40">
        <v>2E-3</v>
      </c>
      <c r="R10" s="40">
        <v>1.4E-2</v>
      </c>
      <c r="S10" s="40">
        <v>1.2999999999999999E-2</v>
      </c>
      <c r="T10" s="40">
        <v>3.0000000000000001E-3</v>
      </c>
      <c r="U10" s="40">
        <v>8.0000000000000002E-3</v>
      </c>
      <c r="V10" s="40">
        <v>5.0000000000000001E-3</v>
      </c>
      <c r="W10" s="40">
        <v>1.2999999999999999E-2</v>
      </c>
      <c r="X10" s="40">
        <v>2.5334117141901299E-2</v>
      </c>
      <c r="Y10" s="40">
        <v>3.0278131211356901E-2</v>
      </c>
      <c r="Z10" s="40">
        <v>2.3557768993888201E-2</v>
      </c>
      <c r="AA10" s="40">
        <v>2.74733821373432E-2</v>
      </c>
      <c r="AB10" s="40">
        <v>6.1555749248014102E-2</v>
      </c>
      <c r="AC10" s="40">
        <v>6.3020691486719696E-2</v>
      </c>
      <c r="AD10" s="40">
        <v>5.7443028839680103E-2</v>
      </c>
      <c r="AE10" s="40">
        <v>4.0887227598544802E-2</v>
      </c>
      <c r="AF10" s="40">
        <v>2.4938373610197798E-2</v>
      </c>
      <c r="AG10" s="40">
        <v>2.53353608621265E-2</v>
      </c>
      <c r="AH10" s="40">
        <v>2.6544319968251399E-2</v>
      </c>
      <c r="AI10" s="40">
        <v>2.4859641559551001E-2</v>
      </c>
      <c r="AJ10" s="40">
        <v>2.3566643651861799E-2</v>
      </c>
      <c r="AK10" s="40">
        <v>2.3566643651861799E-2</v>
      </c>
    </row>
    <row r="11" spans="1:37" s="49" customFormat="1" ht="15" customHeight="1" x14ac:dyDescent="0.15">
      <c r="A11" s="47" t="s">
        <v>9</v>
      </c>
      <c r="B11" s="47"/>
      <c r="C11" s="48">
        <f>(1+C9)/(1+C10)-1</f>
        <v>1.2454723487386854E-2</v>
      </c>
      <c r="D11" s="48">
        <f t="shared" ref="D11:AK11" si="1">(1+D9)/(1+D10)-1</f>
        <v>2.084793100580784E-2</v>
      </c>
      <c r="E11" s="48">
        <f t="shared" si="1"/>
        <v>4.6939020724666491E-2</v>
      </c>
      <c r="F11" s="48">
        <f t="shared" si="1"/>
        <v>3.3256187553298844E-2</v>
      </c>
      <c r="G11" s="48">
        <f t="shared" si="1"/>
        <v>5.666182488428384E-2</v>
      </c>
      <c r="H11" s="48">
        <f t="shared" si="1"/>
        <v>8.0529140635491547E-2</v>
      </c>
      <c r="I11" s="48">
        <f t="shared" si="1"/>
        <v>4.5580179457428871E-2</v>
      </c>
      <c r="J11" s="48">
        <f t="shared" si="1"/>
        <v>4.6655341089985036E-4</v>
      </c>
      <c r="K11" s="48">
        <f t="shared" si="1"/>
        <v>-6.1544743313404426E-2</v>
      </c>
      <c r="L11" s="48">
        <f t="shared" si="1"/>
        <v>1.7898904968993712E-2</v>
      </c>
      <c r="M11" s="48">
        <f t="shared" si="1"/>
        <v>1.2733078935694753E-2</v>
      </c>
      <c r="N11" s="48">
        <f t="shared" si="1"/>
        <v>0.22665850452395575</v>
      </c>
      <c r="O11" s="48">
        <f t="shared" si="1"/>
        <v>7.2061887228802357E-2</v>
      </c>
      <c r="P11" s="48">
        <f t="shared" si="1"/>
        <v>4.0054678630120133E-2</v>
      </c>
      <c r="Q11" s="48">
        <f t="shared" si="1"/>
        <v>1.2412339124194371E-2</v>
      </c>
      <c r="R11" s="48">
        <f t="shared" si="1"/>
        <v>-6.4989261735758364E-3</v>
      </c>
      <c r="S11" s="48">
        <f t="shared" si="1"/>
        <v>3.846214168176787E-2</v>
      </c>
      <c r="T11" s="48">
        <f t="shared" si="1"/>
        <v>-1.5257271151613128E-2</v>
      </c>
      <c r="U11" s="48">
        <f t="shared" si="1"/>
        <v>6.1586288005518908E-2</v>
      </c>
      <c r="V11" s="48">
        <f t="shared" si="1"/>
        <v>4.5524729718663171E-2</v>
      </c>
      <c r="W11" s="48">
        <f t="shared" si="1"/>
        <v>2.1717853808386867E-2</v>
      </c>
      <c r="X11" s="48">
        <f t="shared" si="1"/>
        <v>1.2790852244913387E-2</v>
      </c>
      <c r="Y11" s="48">
        <f t="shared" si="1"/>
        <v>1.5291999577956794E-2</v>
      </c>
      <c r="Z11" s="48">
        <f t="shared" si="1"/>
        <v>1.9028916511783622E-2</v>
      </c>
      <c r="AA11" s="48">
        <f t="shared" si="1"/>
        <v>-5.0192915681514072E-2</v>
      </c>
      <c r="AB11" s="48">
        <f t="shared" si="1"/>
        <v>3.2600857056304111E-2</v>
      </c>
      <c r="AC11" s="48">
        <f t="shared" si="1"/>
        <v>5.1136474955244537E-3</v>
      </c>
      <c r="AD11" s="48">
        <f t="shared" si="1"/>
        <v>2.0976908315825105E-2</v>
      </c>
      <c r="AE11" s="48">
        <f t="shared" si="1"/>
        <v>2.3283752937975244E-2</v>
      </c>
      <c r="AF11" s="48">
        <f t="shared" si="1"/>
        <v>2.9225885818994879E-2</v>
      </c>
      <c r="AG11" s="48">
        <f t="shared" si="1"/>
        <v>2.8914811650406769E-2</v>
      </c>
      <c r="AH11" s="48">
        <f t="shared" si="1"/>
        <v>-8.5223293476648365E-3</v>
      </c>
      <c r="AI11" s="48">
        <f t="shared" si="1"/>
        <v>1.5322574670126876E-3</v>
      </c>
      <c r="AJ11" s="48">
        <f t="shared" si="1"/>
        <v>1.1811806808192271E-2</v>
      </c>
      <c r="AK11" s="48">
        <f t="shared" si="1"/>
        <v>1.4111304012583981E-2</v>
      </c>
    </row>
    <row r="12" spans="1:37" s="54" customFormat="1" ht="15" customHeight="1" x14ac:dyDescent="0.25">
      <c r="A12" s="53"/>
      <c r="AK12" s="55"/>
    </row>
    <row r="13" spans="1:37" s="32" customFormat="1" ht="15" customHeight="1" x14ac:dyDescent="0.15">
      <c r="A13" s="32" t="s">
        <v>27</v>
      </c>
      <c r="C13" s="9">
        <f>'Tabel 1 Zorguitgaven 1996-2031'!D12-'Tabel 1 Zorguitgaven 1996-2031'!C12</f>
        <v>2.8948781609999994</v>
      </c>
      <c r="D13" s="9">
        <f>'Tabel 1 Zorguitgaven 1996-2031'!E12-'Tabel 1 Zorguitgaven 1996-2031'!D12</f>
        <v>0.57787649300000155</v>
      </c>
      <c r="E13" s="9">
        <f>'Tabel 1 Zorguitgaven 1996-2031'!F12-'Tabel 1 Zorguitgaven 1996-2031'!E12</f>
        <v>0.62288579799999866</v>
      </c>
      <c r="F13" s="9">
        <f>'Tabel 1 Zorguitgaven 1996-2031'!G12-'Tabel 1 Zorguitgaven 1996-2031'!F12</f>
        <v>1.1241445220000017</v>
      </c>
      <c r="G13" s="9">
        <f>'Tabel 1 Zorguitgaven 1996-2031'!H12-'Tabel 1 Zorguitgaven 1996-2031'!G12</f>
        <v>1.6303254669999987</v>
      </c>
      <c r="H13" s="9">
        <f>'Tabel 1 Zorguitgaven 1996-2031'!I12-'Tabel 1 Zorguitgaven 1996-2031'!H12</f>
        <v>2.2084634709999911</v>
      </c>
      <c r="I13" s="9">
        <f>'Tabel 1 Zorguitgaven 1996-2031'!J12-'Tabel 1 Zorguitgaven 1996-2031'!I12</f>
        <v>1.7482992510000059</v>
      </c>
      <c r="J13" s="9">
        <f>'Tabel 1 Zorguitgaven 1996-2031'!K12-'Tabel 1 Zorguitgaven 1996-2031'!J12</f>
        <v>1.0106664680000108</v>
      </c>
      <c r="K13" s="9">
        <f>'Tabel 1 Zorguitgaven 1996-2031'!L12-'Tabel 1 Zorguitgaven 1996-2031'!K12</f>
        <v>0.97687046999999083</v>
      </c>
      <c r="L13" s="9">
        <f>'Tabel 1 Zorguitgaven 1996-2031'!M12-'Tabel 1 Zorguitgaven 1996-2031'!L12</f>
        <v>0.83977397399999987</v>
      </c>
      <c r="M13" s="9">
        <f>'Tabel 1 Zorguitgaven 1996-2031'!N12-'Tabel 1 Zorguitgaven 1996-2031'!M12</f>
        <v>-0.14329304099999973</v>
      </c>
      <c r="N13" s="9">
        <f>'Tabel 1 Zorguitgaven 1996-2031'!O12-'Tabel 1 Zorguitgaven 1996-2031'!N12</f>
        <v>-1.0463809330000018</v>
      </c>
      <c r="O13" s="9">
        <f>'Tabel 1 Zorguitgaven 1996-2031'!P12-'Tabel 1 Zorguitgaven 1996-2031'!O12</f>
        <v>1.4150000000000027</v>
      </c>
      <c r="P13" s="9">
        <f>'Tabel 1 Zorguitgaven 1996-2031'!Q12-'Tabel 1 Zorguitgaven 1996-2031'!P12</f>
        <v>0.91363099999999875</v>
      </c>
      <c r="Q13" s="9">
        <f>'Tabel 1 Zorguitgaven 1996-2031'!R12-'Tabel 1 Zorguitgaven 1996-2031'!Q12</f>
        <v>1.0875040000000027</v>
      </c>
      <c r="R13" s="9">
        <f>'Tabel 1 Zorguitgaven 1996-2031'!S12-'Tabel 1 Zorguitgaven 1996-2031'!R12</f>
        <v>2.6432299999999991</v>
      </c>
      <c r="S13" s="9">
        <f>'Tabel 1 Zorguitgaven 1996-2031'!T12-'Tabel 1 Zorguitgaven 1996-2031'!S12</f>
        <v>-0.41328099999999779</v>
      </c>
      <c r="T13" s="9">
        <f>'Tabel 1 Zorguitgaven 1996-2031'!U12-'Tabel 1 Zorguitgaven 1996-2031'!T12</f>
        <v>0.34800399999999598</v>
      </c>
      <c r="U13" s="9">
        <f>'Tabel 1 Zorguitgaven 1996-2031'!V12-'Tabel 1 Zorguitgaven 1996-2031'!U12</f>
        <v>-8.2549469999999978</v>
      </c>
      <c r="V13" s="9">
        <f>'Tabel 1 Zorguitgaven 1996-2031'!W12-'Tabel 1 Zorguitgaven 1996-2031'!V12</f>
        <v>0.3847069999999988</v>
      </c>
      <c r="W13" s="9">
        <f>'Tabel 1 Zorguitgaven 1996-2031'!X12-'Tabel 1 Zorguitgaven 1996-2031'!W12</f>
        <v>0.47061000000000064</v>
      </c>
      <c r="X13" s="9">
        <f>'Tabel 1 Zorguitgaven 1996-2031'!Y12-'Tabel 1 Zorguitgaven 1996-2031'!X12</f>
        <v>1.2336069999999992</v>
      </c>
      <c r="Y13" s="9">
        <f>'Tabel 1 Zorguitgaven 1996-2031'!Z12-'Tabel 1 Zorguitgaven 1996-2031'!Y12</f>
        <v>2.166717000000002</v>
      </c>
      <c r="Z13" s="9">
        <f>'Tabel 1 Zorguitgaven 1996-2031'!AA12-'Tabel 1 Zorguitgaven 1996-2031'!Z12</f>
        <v>2.3670869999999979</v>
      </c>
      <c r="AA13" s="9">
        <f>'Tabel 1 Zorguitgaven 1996-2031'!AB12-'Tabel 1 Zorguitgaven 1996-2031'!AA12</f>
        <v>2.4578559999999996</v>
      </c>
      <c r="AB13" s="9">
        <f>'Tabel 1 Zorguitgaven 1996-2031'!AC12-'Tabel 1 Zorguitgaven 1996-2031'!AB12</f>
        <v>1.9442760000000021</v>
      </c>
      <c r="AC13" s="9">
        <f>'Tabel 1 Zorguitgaven 1996-2031'!AD12-'Tabel 1 Zorguitgaven 1996-2031'!AC12</f>
        <v>2.5956989999999962</v>
      </c>
      <c r="AD13" s="9">
        <f>'Tabel 1 Zorguitgaven 1996-2031'!AE12-'Tabel 1 Zorguitgaven 1996-2031'!AD12</f>
        <v>3.2895060000000029</v>
      </c>
      <c r="AE13" s="9">
        <f>'Tabel 1 Zorguitgaven 1996-2031'!AF12-'Tabel 1 Zorguitgaven 1996-2031'!AE12</f>
        <v>2.1636650000000017</v>
      </c>
      <c r="AF13" s="9">
        <f>'Tabel 1 Zorguitgaven 1996-2031'!AG12-'Tabel 1 Zorguitgaven 1996-2031'!AF12</f>
        <v>2.5885499999999979</v>
      </c>
      <c r="AG13" s="9">
        <f>'Tabel 1 Zorguitgaven 1996-2031'!AH12-'Tabel 1 Zorguitgaven 1996-2031'!AG12</f>
        <v>2.7797210000000021</v>
      </c>
      <c r="AH13" s="9">
        <f>'Tabel 1 Zorguitgaven 1996-2031'!AI12-'Tabel 1 Zorguitgaven 1996-2031'!AH12</f>
        <v>2.5474669999999975</v>
      </c>
      <c r="AI13" s="9">
        <f>'Tabel 1 Zorguitgaven 1996-2031'!AJ12-'Tabel 1 Zorguitgaven 1996-2031'!AI12</f>
        <v>3.1636579999999981</v>
      </c>
      <c r="AJ13" s="9">
        <f>'Tabel 1 Zorguitgaven 1996-2031'!AK12-'Tabel 1 Zorguitgaven 1996-2031'!AJ12</f>
        <v>2.763221999999999</v>
      </c>
      <c r="AK13" s="9">
        <f>'Tabel 1 Zorguitgaven 1996-2031'!AL12-'Tabel 1 Zorguitgaven 1996-2031'!AK12</f>
        <v>3.0308000000000064</v>
      </c>
    </row>
    <row r="14" spans="1:37" s="32" customFormat="1" ht="15" customHeight="1" x14ac:dyDescent="0.15">
      <c r="A14" s="32" t="s">
        <v>62</v>
      </c>
      <c r="C14" s="40">
        <f>C13/'Tabel 1 Zorguitgaven 1996-2031'!C12</f>
        <v>0.30922932880335086</v>
      </c>
      <c r="D14" s="40">
        <f>D13/'Tabel 1 Zorguitgaven 1996-2031'!D12</f>
        <v>4.7148696522609924E-2</v>
      </c>
      <c r="E14" s="40">
        <f>E13/'Tabel 1 Zorguitgaven 1996-2031'!E12</f>
        <v>4.8532731486813668E-2</v>
      </c>
      <c r="F14" s="40">
        <f>F13/'Tabel 1 Zorguitgaven 1996-2031'!F12</f>
        <v>8.3534612448427553E-2</v>
      </c>
      <c r="G14" s="40">
        <f>G13/'Tabel 1 Zorguitgaven 1996-2031'!G12</f>
        <v>0.111808761601681</v>
      </c>
      <c r="H14" s="40">
        <f>H13/'Tabel 1 Zorguitgaven 1996-2031'!H12</f>
        <v>0.13622651694041804</v>
      </c>
      <c r="I14" s="40">
        <f>I13/'Tabel 1 Zorguitgaven 1996-2031'!I12</f>
        <v>9.4912253166607133E-2</v>
      </c>
      <c r="J14" s="40">
        <f>J13/'Tabel 1 Zorguitgaven 1996-2031'!J12</f>
        <v>5.0111228847389847E-2</v>
      </c>
      <c r="K14" s="40">
        <f>K13/'Tabel 1 Zorguitgaven 1996-2031'!K12</f>
        <v>4.6124203009206041E-2</v>
      </c>
      <c r="L14" s="40">
        <f>L13/'Tabel 1 Zorguitgaven 1996-2031'!L12</f>
        <v>3.7902779111753021E-2</v>
      </c>
      <c r="M14" s="40">
        <f>M13/'Tabel 1 Zorguitgaven 1996-2031'!M12</f>
        <v>-6.2312771538810974E-3</v>
      </c>
      <c r="N14" s="40">
        <f>N13/'Tabel 1 Zorguitgaven 1996-2031'!N12</f>
        <v>-4.578850480470071E-2</v>
      </c>
      <c r="O14" s="40">
        <f>O13/'Tabel 1 Zorguitgaven 1996-2031'!O12</f>
        <v>6.4890099559297754E-2</v>
      </c>
      <c r="P14" s="40">
        <f>P13/'Tabel 1 Zorguitgaven 1996-2031'!P12</f>
        <v>3.9344863077115155E-2</v>
      </c>
      <c r="Q14" s="40">
        <f>Q13/'Tabel 1 Zorguitgaven 1996-2031'!Q12</f>
        <v>4.505971083746501E-2</v>
      </c>
      <c r="R14" s="40">
        <f>R13/'Tabel 1 Zorguitgaven 1996-2031'!R12</f>
        <v>0.10479761210693656</v>
      </c>
      <c r="S14" s="40">
        <f>S13/'Tabel 1 Zorguitgaven 1996-2031'!S12</f>
        <v>-1.4831297450087332E-2</v>
      </c>
      <c r="T14" s="40">
        <f>T13/'Tabel 1 Zorguitgaven 1996-2031'!T12</f>
        <v>1.2676732751026145E-2</v>
      </c>
      <c r="U14" s="40">
        <f>U13/'Tabel 1 Zorguitgaven 1996-2031'!U12</f>
        <v>-0.29693853149482291</v>
      </c>
      <c r="V14" s="40">
        <f>V13/'Tabel 1 Zorguitgaven 1996-2031'!V12</f>
        <v>1.9682898768042759E-2</v>
      </c>
      <c r="W14" s="40">
        <f>W13/'Tabel 1 Zorguitgaven 1996-2031'!W12</f>
        <v>2.3613207621013394E-2</v>
      </c>
      <c r="X14" s="40">
        <f>X13/'Tabel 1 Zorguitgaven 1996-2031'!X12</f>
        <v>6.0469277359962367E-2</v>
      </c>
      <c r="Y14" s="40">
        <f>Y13/'Tabel 1 Zorguitgaven 1996-2031'!Y12</f>
        <v>0.10015255962039682</v>
      </c>
      <c r="Z14" s="40">
        <f>Z13/'Tabel 1 Zorguitgaven 1996-2031'!Z12</f>
        <v>9.9453751335769738E-2</v>
      </c>
      <c r="AA14" s="40">
        <f>AA13/'Tabel 1 Zorguitgaven 1996-2031'!AA12</f>
        <v>9.392612777858303E-2</v>
      </c>
      <c r="AB14" s="40">
        <f>AB13/'Tabel 1 Zorguitgaven 1996-2031'!AB12</f>
        <v>6.7920348147171378E-2</v>
      </c>
      <c r="AC14" s="40">
        <f>AC13/'Tabel 1 Zorguitgaven 1996-2031'!AC12</f>
        <v>8.4909729280907384E-2</v>
      </c>
      <c r="AD14" s="40">
        <f>AD13/'Tabel 1 Zorguitgaven 1996-2031'!AD12</f>
        <v>9.9183677161413353E-2</v>
      </c>
      <c r="AE14" s="40">
        <f>AE13/'Tabel 1 Zorguitgaven 1996-2031'!AE12</f>
        <v>5.9351168249691874E-2</v>
      </c>
      <c r="AF14" s="40">
        <f>AF13/'Tabel 1 Zorguitgaven 1996-2031'!AF12</f>
        <v>6.7027938160237305E-2</v>
      </c>
      <c r="AG14" s="40">
        <f>AG13/'Tabel 1 Zorguitgaven 1996-2031'!AG12</f>
        <v>6.7456642198884087E-2</v>
      </c>
      <c r="AH14" s="40">
        <f>AH13/'Tabel 1 Zorguitgaven 1996-2031'!AH12</f>
        <v>5.7913769633476844E-2</v>
      </c>
      <c r="AI14" s="40">
        <f>AI13/'Tabel 1 Zorguitgaven 1996-2031'!AI12</f>
        <v>6.7984909930348933E-2</v>
      </c>
      <c r="AJ14" s="40">
        <f>AJ13/'Tabel 1 Zorguitgaven 1996-2031'!AJ12</f>
        <v>5.5599855021393342E-2</v>
      </c>
      <c r="AK14" s="40">
        <f>AK13/'Tabel 1 Zorguitgaven 1996-2031'!AK12</f>
        <v>5.7771791853273954E-2</v>
      </c>
    </row>
    <row r="15" spans="1:37" s="32" customFormat="1" ht="15" customHeight="1" x14ac:dyDescent="0.15">
      <c r="A15" s="32" t="s">
        <v>8</v>
      </c>
      <c r="C15" s="40">
        <v>2.5999999999999999E-2</v>
      </c>
      <c r="D15" s="40">
        <v>2.1000000000000001E-2</v>
      </c>
      <c r="E15" s="40">
        <v>1.2999999999999999E-2</v>
      </c>
      <c r="F15" s="40">
        <v>3.4000000000000002E-2</v>
      </c>
      <c r="G15" s="40">
        <v>4.2000000000000003E-2</v>
      </c>
      <c r="H15" s="40">
        <v>3.7999999999999999E-2</v>
      </c>
      <c r="I15" s="40">
        <v>2.1999999999999999E-2</v>
      </c>
      <c r="J15" s="40">
        <v>1.2E-2</v>
      </c>
      <c r="K15" s="40">
        <v>0.02</v>
      </c>
      <c r="L15" s="40">
        <v>2.5999999999999999E-2</v>
      </c>
      <c r="M15" s="40">
        <v>2.1000000000000001E-2</v>
      </c>
      <c r="N15" s="40">
        <v>2.3E-2</v>
      </c>
      <c r="O15" s="40">
        <v>2E-3</v>
      </c>
      <c r="P15" s="40">
        <v>9.0000000000000011E-3</v>
      </c>
      <c r="Q15" s="40">
        <v>2E-3</v>
      </c>
      <c r="R15" s="40">
        <v>1.4E-2</v>
      </c>
      <c r="S15" s="40">
        <v>1.2999999999999999E-2</v>
      </c>
      <c r="T15" s="40">
        <v>3.0000000000000001E-3</v>
      </c>
      <c r="U15" s="40">
        <v>8.0000000000000002E-3</v>
      </c>
      <c r="V15" s="40">
        <v>5.0000000000000001E-3</v>
      </c>
      <c r="W15" s="40">
        <v>1.2999999999999999E-2</v>
      </c>
      <c r="X15" s="40">
        <v>2.5334117141901299E-2</v>
      </c>
      <c r="Y15" s="40">
        <v>3.0278131211356901E-2</v>
      </c>
      <c r="Z15" s="40">
        <v>2.3557768993888201E-2</v>
      </c>
      <c r="AA15" s="40">
        <v>2.74733821373432E-2</v>
      </c>
      <c r="AB15" s="40">
        <v>6.1555749248014102E-2</v>
      </c>
      <c r="AC15" s="40">
        <v>6.3020691486719696E-2</v>
      </c>
      <c r="AD15" s="40">
        <v>5.7443028839680103E-2</v>
      </c>
      <c r="AE15" s="40">
        <v>4.0887227598544802E-2</v>
      </c>
      <c r="AF15" s="40">
        <v>2.4938373610197798E-2</v>
      </c>
      <c r="AG15" s="40">
        <v>2.53353608621265E-2</v>
      </c>
      <c r="AH15" s="40">
        <v>2.6544319968251399E-2</v>
      </c>
      <c r="AI15" s="40">
        <v>2.4859641559551001E-2</v>
      </c>
      <c r="AJ15" s="40">
        <v>2.3566643651861799E-2</v>
      </c>
      <c r="AK15" s="40">
        <v>2.3566643651861799E-2</v>
      </c>
    </row>
    <row r="16" spans="1:37" s="5" customFormat="1" ht="15.75" customHeight="1" x14ac:dyDescent="0.15">
      <c r="A16" s="33" t="s">
        <v>28</v>
      </c>
      <c r="B16" s="33"/>
      <c r="C16" s="50">
        <f>(1+C14)/(1+C15)-1</f>
        <v>0.27605197739118026</v>
      </c>
      <c r="D16" s="50">
        <f t="shared" ref="D16:AK16" si="2">(1+D14)/(1+D15)-1</f>
        <v>2.5610868288550526E-2</v>
      </c>
      <c r="E16" s="50">
        <f t="shared" si="2"/>
        <v>3.5076733945521799E-2</v>
      </c>
      <c r="F16" s="50">
        <f t="shared" si="2"/>
        <v>4.7905814747028597E-2</v>
      </c>
      <c r="G16" s="50">
        <f t="shared" si="2"/>
        <v>6.6994972746334813E-2</v>
      </c>
      <c r="H16" s="50">
        <f t="shared" si="2"/>
        <v>9.4630555819285034E-2</v>
      </c>
      <c r="I16" s="50">
        <f t="shared" si="2"/>
        <v>7.1342713470261332E-2</v>
      </c>
      <c r="J16" s="50">
        <f t="shared" si="2"/>
        <v>3.7659317042875395E-2</v>
      </c>
      <c r="K16" s="50">
        <f t="shared" si="2"/>
        <v>2.5611963734515575E-2</v>
      </c>
      <c r="L16" s="50">
        <f t="shared" si="2"/>
        <v>1.1601149231728058E-2</v>
      </c>
      <c r="M16" s="50">
        <f t="shared" si="2"/>
        <v>-2.6671182325054832E-2</v>
      </c>
      <c r="N16" s="50">
        <f t="shared" si="2"/>
        <v>-6.7241940180548077E-2</v>
      </c>
      <c r="O16" s="50">
        <f t="shared" si="2"/>
        <v>6.2764570418460952E-2</v>
      </c>
      <c r="P16" s="50">
        <f t="shared" si="2"/>
        <v>3.0074195319242047E-2</v>
      </c>
      <c r="Q16" s="50">
        <f t="shared" si="2"/>
        <v>4.2973763310843349E-2</v>
      </c>
      <c r="R16" s="50">
        <f t="shared" si="2"/>
        <v>8.9543996160686978E-2</v>
      </c>
      <c r="S16" s="50">
        <f t="shared" si="2"/>
        <v>-2.7474133711833493E-2</v>
      </c>
      <c r="T16" s="50">
        <f t="shared" si="2"/>
        <v>9.6477893828776917E-3</v>
      </c>
      <c r="U16" s="50">
        <f t="shared" si="2"/>
        <v>-0.30251838441946721</v>
      </c>
      <c r="V16" s="50">
        <f t="shared" si="2"/>
        <v>1.4609849520440754E-2</v>
      </c>
      <c r="W16" s="50">
        <f t="shared" si="2"/>
        <v>1.0477006536044886E-2</v>
      </c>
      <c r="X16" s="50">
        <f t="shared" si="2"/>
        <v>3.426703513582452E-2</v>
      </c>
      <c r="Y16" s="50">
        <f t="shared" si="2"/>
        <v>6.7820937174396301E-2</v>
      </c>
      <c r="Z16" s="50">
        <f t="shared" si="2"/>
        <v>7.41491927871194E-2</v>
      </c>
      <c r="AA16" s="50">
        <f t="shared" si="2"/>
        <v>6.4675880462231827E-2</v>
      </c>
      <c r="AB16" s="50">
        <f t="shared" si="2"/>
        <v>5.9955390036423584E-3</v>
      </c>
      <c r="AC16" s="50">
        <f t="shared" si="2"/>
        <v>2.0591356282608331E-2</v>
      </c>
      <c r="AD16" s="50">
        <f t="shared" si="2"/>
        <v>3.9473188799149517E-2</v>
      </c>
      <c r="AE16" s="50">
        <f t="shared" si="2"/>
        <v>1.7738656178677203E-2</v>
      </c>
      <c r="AF16" s="50">
        <f t="shared" si="2"/>
        <v>4.1065458796107901E-2</v>
      </c>
      <c r="AG16" s="50">
        <f t="shared" si="2"/>
        <v>4.108049224142718E-2</v>
      </c>
      <c r="AH16" s="50">
        <f t="shared" si="2"/>
        <v>3.0558300362711677E-2</v>
      </c>
      <c r="AI16" s="50">
        <f t="shared" si="2"/>
        <v>4.2079194674085496E-2</v>
      </c>
      <c r="AJ16" s="50">
        <f t="shared" si="2"/>
        <v>3.1295677294879587E-2</v>
      </c>
      <c r="AK16" s="50">
        <f t="shared" si="2"/>
        <v>3.3417607357128842E-2</v>
      </c>
    </row>
    <row r="17" spans="1:37" s="5" customFormat="1" ht="15.75" customHeight="1" x14ac:dyDescent="0.15">
      <c r="A17" s="37"/>
      <c r="B17" s="37"/>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row>
    <row r="18" spans="1:37" s="32" customFormat="1" ht="15" customHeight="1" x14ac:dyDescent="0.15">
      <c r="A18" s="32" t="s">
        <v>14</v>
      </c>
      <c r="C18" s="9">
        <f>'Tabel 1 Zorguitgaven 1996-2031'!D14-'Tabel 1 Zorguitgaven 1996-2031'!C14</f>
        <v>2.1771781609999987</v>
      </c>
      <c r="D18" s="9">
        <f>'Tabel 1 Zorguitgaven 1996-2031'!E14-'Tabel 1 Zorguitgaven 1996-2031'!D14</f>
        <v>0.43547649300000302</v>
      </c>
      <c r="E18" s="9">
        <f>'Tabel 1 Zorguitgaven 1996-2031'!F14-'Tabel 1 Zorguitgaven 1996-2031'!E14</f>
        <v>0.63168579799999769</v>
      </c>
      <c r="F18" s="9">
        <f>'Tabel 1 Zorguitgaven 1996-2031'!G14-'Tabel 1 Zorguitgaven 1996-2031'!F14</f>
        <v>1.074044522000003</v>
      </c>
      <c r="G18" s="9">
        <f>'Tabel 1 Zorguitgaven 1996-2031'!H14-'Tabel 1 Zorguitgaven 1996-2031'!G14</f>
        <v>1.7163254669999972</v>
      </c>
      <c r="H18" s="9">
        <f>'Tabel 1 Zorguitgaven 1996-2031'!I14-'Tabel 1 Zorguitgaven 1996-2031'!H14</f>
        <v>2.1681634709999926</v>
      </c>
      <c r="I18" s="9">
        <f>'Tabel 1 Zorguitgaven 1996-2031'!J14-'Tabel 1 Zorguitgaven 1996-2031'!I14</f>
        <v>1.5130992510000034</v>
      </c>
      <c r="J18" s="9">
        <f>'Tabel 1 Zorguitgaven 1996-2031'!K14-'Tabel 1 Zorguitgaven 1996-2031'!J14</f>
        <v>1.0904664680000131</v>
      </c>
      <c r="K18" s="9">
        <f>'Tabel 1 Zorguitgaven 1996-2031'!L14-'Tabel 1 Zorguitgaven 1996-2031'!K14</f>
        <v>0.94377046999998981</v>
      </c>
      <c r="L18" s="9">
        <f>'Tabel 1 Zorguitgaven 1996-2031'!M14-'Tabel 1 Zorguitgaven 1996-2031'!L14</f>
        <v>0.83327397400000081</v>
      </c>
      <c r="M18" s="9">
        <f>'Tabel 1 Zorguitgaven 1996-2031'!N14-'Tabel 1 Zorguitgaven 1996-2031'!M14</f>
        <v>3.3606959000000103E-2</v>
      </c>
      <c r="N18" s="9">
        <f>'Tabel 1 Zorguitgaven 1996-2031'!O14-'Tabel 1 Zorguitgaven 1996-2031'!N14</f>
        <v>-1.0468809330000006</v>
      </c>
      <c r="O18" s="9">
        <f>'Tabel 1 Zorguitgaven 1996-2031'!P14-'Tabel 1 Zorguitgaven 1996-2031'!O14</f>
        <v>1.4388000000000005</v>
      </c>
      <c r="P18" s="9">
        <f>'Tabel 1 Zorguitgaven 1996-2031'!Q14-'Tabel 1 Zorguitgaven 1996-2031'!P14</f>
        <v>1.0297309999999982</v>
      </c>
      <c r="Q18" s="9">
        <f>'Tabel 1 Zorguitgaven 1996-2031'!R14-'Tabel 1 Zorguitgaven 1996-2031'!Q14</f>
        <v>0.94609100000000268</v>
      </c>
      <c r="R18" s="9">
        <f>'Tabel 1 Zorguitgaven 1996-2031'!S14-'Tabel 1 Zorguitgaven 1996-2031'!R14</f>
        <v>2.5662240000000018</v>
      </c>
      <c r="S18" s="9">
        <f>'Tabel 1 Zorguitgaven 1996-2031'!T14-'Tabel 1 Zorguitgaven 1996-2031'!S14</f>
        <v>-0.63150199999999757</v>
      </c>
      <c r="T18" s="9">
        <f>'Tabel 1 Zorguitgaven 1996-2031'!U14-'Tabel 1 Zorguitgaven 1996-2031'!T14</f>
        <v>0.29195899999999497</v>
      </c>
      <c r="U18" s="9">
        <f>'Tabel 1 Zorguitgaven 1996-2031'!V14-'Tabel 1 Zorguitgaven 1996-2031'!U14</f>
        <v>-8.1760619999999982</v>
      </c>
      <c r="V18" s="9">
        <f>'Tabel 1 Zorguitgaven 1996-2031'!W14-'Tabel 1 Zorguitgaven 1996-2031'!V14</f>
        <v>0.38490699999999833</v>
      </c>
      <c r="W18" s="9">
        <f>'Tabel 1 Zorguitgaven 1996-2031'!X14-'Tabel 1 Zorguitgaven 1996-2031'!W14</f>
        <v>0.51053800000000038</v>
      </c>
      <c r="X18" s="9">
        <f>'Tabel 1 Zorguitgaven 1996-2031'!Y14-'Tabel 1 Zorguitgaven 1996-2031'!X14</f>
        <v>1.3147909999999996</v>
      </c>
      <c r="Y18" s="9">
        <f>'Tabel 1 Zorguitgaven 1996-2031'!Z14-'Tabel 1 Zorguitgaven 1996-2031'!Y14</f>
        <v>2.0918160000000015</v>
      </c>
      <c r="Z18" s="9">
        <f>'Tabel 1 Zorguitgaven 1996-2031'!AA14-'Tabel 1 Zorguitgaven 1996-2031'!Z14</f>
        <v>2.3296129999999984</v>
      </c>
      <c r="AA18" s="9">
        <f>'Tabel 1 Zorguitgaven 1996-2031'!AB14-'Tabel 1 Zorguitgaven 1996-2031'!AA14</f>
        <v>2.3493190000000013</v>
      </c>
      <c r="AB18" s="9">
        <f>'Tabel 1 Zorguitgaven 1996-2031'!AC14-'Tabel 1 Zorguitgaven 1996-2031'!AB14</f>
        <v>1.8209690000000016</v>
      </c>
      <c r="AC18" s="9">
        <f>'Tabel 1 Zorguitgaven 1996-2031'!AD14-'Tabel 1 Zorguitgaven 1996-2031'!AC14</f>
        <v>2.4779989999999934</v>
      </c>
      <c r="AD18" s="9">
        <f>'Tabel 1 Zorguitgaven 1996-2031'!AE14-'Tabel 1 Zorguitgaven 1996-2031'!AD14</f>
        <v>3.1946060000000074</v>
      </c>
      <c r="AE18" s="9">
        <f>'Tabel 1 Zorguitgaven 1996-2031'!AF14-'Tabel 1 Zorguitgaven 1996-2031'!AE14</f>
        <v>1.9212720000000019</v>
      </c>
      <c r="AF18" s="9">
        <f>'Tabel 1 Zorguitgaven 1996-2031'!AG14-'Tabel 1 Zorguitgaven 1996-2031'!AF14</f>
        <v>2.3817499999999967</v>
      </c>
      <c r="AG18" s="9">
        <f>'Tabel 1 Zorguitgaven 1996-2031'!AH14-'Tabel 1 Zorguitgaven 1996-2031'!AG14</f>
        <v>2.6619209999999995</v>
      </c>
      <c r="AH18" s="9">
        <f>'Tabel 1 Zorguitgaven 1996-2031'!AI14-'Tabel 1 Zorguitgaven 1996-2031'!AH14</f>
        <v>2.4136669999999967</v>
      </c>
      <c r="AI18" s="9">
        <f>'Tabel 1 Zorguitgaven 1996-2031'!AJ14-'Tabel 1 Zorguitgaven 1996-2031'!AI14</f>
        <v>3.036057999999997</v>
      </c>
      <c r="AJ18" s="9">
        <f>'Tabel 1 Zorguitgaven 1996-2031'!AK14-'Tabel 1 Zorguitgaven 1996-2031'!AJ14</f>
        <v>2.6648220000000009</v>
      </c>
      <c r="AK18" s="9">
        <f>'Tabel 1 Zorguitgaven 1996-2031'!AL14-'Tabel 1 Zorguitgaven 1996-2031'!AK14</f>
        <v>2.9137000000000057</v>
      </c>
    </row>
    <row r="19" spans="1:37" s="32" customFormat="1" ht="15" customHeight="1" x14ac:dyDescent="0.15">
      <c r="A19" s="32" t="s">
        <v>63</v>
      </c>
      <c r="C19" s="40">
        <f>C18/'Tabel 1 Zorguitgaven 1996-2031'!C14</f>
        <v>0.2526376468347919</v>
      </c>
      <c r="D19" s="40">
        <f>D18/'Tabel 1 Zorguitgaven 1996-2031'!D14</f>
        <v>4.0340693050647441E-2</v>
      </c>
      <c r="E19" s="40">
        <f>E18/'Tabel 1 Zorguitgaven 1996-2031'!E14</f>
        <v>5.6247621812197515E-2</v>
      </c>
      <c r="F19" s="40">
        <f>F18/'Tabel 1 Zorguitgaven 1996-2031'!F14</f>
        <v>9.0543982422976746E-2</v>
      </c>
      <c r="G19" s="40">
        <f>G18/'Tabel 1 Zorguitgaven 1996-2031'!G14</f>
        <v>0.13267642744860078</v>
      </c>
      <c r="H19" s="40">
        <f>H18/'Tabel 1 Zorguitgaven 1996-2031'!H14</f>
        <v>0.14797225188120983</v>
      </c>
      <c r="I19" s="40">
        <f>I18/'Tabel 1 Zorguitgaven 1996-2031'!I14</f>
        <v>8.9954788229612045E-2</v>
      </c>
      <c r="J19" s="40">
        <f>J18/'Tabel 1 Zorguitgaven 1996-2031'!J14</f>
        <v>5.9478595000510288E-2</v>
      </c>
      <c r="K19" s="40">
        <f>K18/'Tabel 1 Zorguitgaven 1996-2031'!K14</f>
        <v>4.8587279538803381E-2</v>
      </c>
      <c r="L19" s="40">
        <f>L18/'Tabel 1 Zorguitgaven 1996-2031'!L14</f>
        <v>4.091093745090342E-2</v>
      </c>
      <c r="M19" s="40">
        <f>M18/'Tabel 1 Zorguitgaven 1996-2031'!M14</f>
        <v>1.585138659177449E-3</v>
      </c>
      <c r="N19" s="40">
        <f>N18/'Tabel 1 Zorguitgaven 1996-2031'!N14</f>
        <v>-4.9300061361450757E-2</v>
      </c>
      <c r="O19" s="40">
        <f>O18/'Tabel 1 Zorguitgaven 1996-2031'!O14</f>
        <v>7.1270061422627332E-2</v>
      </c>
      <c r="P19" s="40">
        <f>P18/'Tabel 1 Zorguitgaven 1996-2031'!P14</f>
        <v>4.7613655279560463E-2</v>
      </c>
      <c r="Q19" s="40">
        <f>Q18/'Tabel 1 Zorguitgaven 1996-2031'!Q14</f>
        <v>4.1757981396181205E-2</v>
      </c>
      <c r="R19" s="40">
        <f>R18/'Tabel 1 Zorguitgaven 1996-2031'!R14</f>
        <v>0.1087262254168203</v>
      </c>
      <c r="S19" s="40">
        <f>S18/'Tabel 1 Zorguitgaven 1996-2031'!S14</f>
        <v>-2.4131824536702824E-2</v>
      </c>
      <c r="T19" s="40">
        <f>T18/'Tabel 1 Zorguitgaven 1996-2031'!T14</f>
        <v>1.1432629798932689E-2</v>
      </c>
      <c r="U19" s="40">
        <f>U18/'Tabel 1 Zorguitgaven 1996-2031'!U14</f>
        <v>-0.31654210723378784</v>
      </c>
      <c r="V19" s="40">
        <f>V18/'Tabel 1 Zorguitgaven 1996-2031'!V14</f>
        <v>2.1803758301379237E-2</v>
      </c>
      <c r="W19" s="40">
        <f>W18/'Tabel 1 Zorguitgaven 1996-2031'!W14</f>
        <v>2.8303238226008588E-2</v>
      </c>
      <c r="X19" s="40">
        <f>X18/'Tabel 1 Zorguitgaven 1996-2031'!X14</f>
        <v>7.0883242079789355E-2</v>
      </c>
      <c r="Y19" s="40">
        <f>Y18/'Tabel 1 Zorguitgaven 1996-2031'!Y14</f>
        <v>0.10530965953241729</v>
      </c>
      <c r="Z19" s="40">
        <f>Z18/'Tabel 1 Zorguitgaven 1996-2031'!Z14</f>
        <v>0.1061071241454167</v>
      </c>
      <c r="AA19" s="40">
        <f>AA18/'Tabel 1 Zorguitgaven 1996-2031'!AA14</f>
        <v>9.6739884436859727E-2</v>
      </c>
      <c r="AB19" s="40">
        <f>AB18/'Tabel 1 Zorguitgaven 1996-2031'!AB14</f>
        <v>6.8369513286007072E-2</v>
      </c>
      <c r="AC19" s="40">
        <f>AC18/'Tabel 1 Zorguitgaven 1996-2031'!AC14</f>
        <v>8.7084241984081823E-2</v>
      </c>
      <c r="AD19" s="40">
        <f>AD18/'Tabel 1 Zorguitgaven 1996-2031'!AD14</f>
        <v>0.10327436938049066</v>
      </c>
      <c r="AE19" s="40">
        <f>AE18/'Tabel 1 Zorguitgaven 1996-2031'!AE14</f>
        <v>5.6296393447464975E-2</v>
      </c>
      <c r="AF19" s="40">
        <f>AF18/'Tabel 1 Zorguitgaven 1996-2031'!AF14</f>
        <v>6.6069663764705508E-2</v>
      </c>
      <c r="AG19" s="40">
        <f>AG18/'Tabel 1 Zorguitgaven 1996-2031'!AG14</f>
        <v>6.9265264980938074E-2</v>
      </c>
      <c r="AH19" s="40">
        <f>AH18/'Tabel 1 Zorguitgaven 1996-2031'!AH14</f>
        <v>5.8737063591424409E-2</v>
      </c>
      <c r="AI19" s="40">
        <f>AI18/'Tabel 1 Zorguitgaven 1996-2031'!AI14</f>
        <v>6.9784155249402388E-2</v>
      </c>
      <c r="AJ19" s="40">
        <f>AJ18/'Tabel 1 Zorguitgaven 1996-2031'!AJ14</f>
        <v>5.7255710145317419E-2</v>
      </c>
      <c r="AK19" s="40">
        <f>AK18/'Tabel 1 Zorguitgaven 1996-2031'!AK14</f>
        <v>5.9212772319157961E-2</v>
      </c>
    </row>
    <row r="20" spans="1:37" s="32" customFormat="1" ht="15" customHeight="1" x14ac:dyDescent="0.15">
      <c r="A20" s="32" t="s">
        <v>8</v>
      </c>
      <c r="C20" s="40">
        <v>2.5999999999999999E-2</v>
      </c>
      <c r="D20" s="40">
        <v>2.1000000000000001E-2</v>
      </c>
      <c r="E20" s="40">
        <v>1.2999999999999999E-2</v>
      </c>
      <c r="F20" s="40">
        <v>3.4000000000000002E-2</v>
      </c>
      <c r="G20" s="40">
        <v>4.2000000000000003E-2</v>
      </c>
      <c r="H20" s="40">
        <v>3.7999999999999999E-2</v>
      </c>
      <c r="I20" s="40">
        <v>2.1999999999999999E-2</v>
      </c>
      <c r="J20" s="40">
        <v>1.2E-2</v>
      </c>
      <c r="K20" s="40">
        <v>0.02</v>
      </c>
      <c r="L20" s="40">
        <v>2.5999999999999999E-2</v>
      </c>
      <c r="M20" s="40">
        <v>2.1000000000000001E-2</v>
      </c>
      <c r="N20" s="40">
        <v>2.3E-2</v>
      </c>
      <c r="O20" s="40">
        <v>2E-3</v>
      </c>
      <c r="P20" s="40">
        <v>9.0000000000000011E-3</v>
      </c>
      <c r="Q20" s="40">
        <v>2E-3</v>
      </c>
      <c r="R20" s="40">
        <v>1.4E-2</v>
      </c>
      <c r="S20" s="40">
        <v>1.2999999999999999E-2</v>
      </c>
      <c r="T20" s="40">
        <v>3.0000000000000001E-3</v>
      </c>
      <c r="U20" s="40">
        <v>8.0000000000000002E-3</v>
      </c>
      <c r="V20" s="40">
        <v>5.0000000000000001E-3</v>
      </c>
      <c r="W20" s="40">
        <v>1.2999999999999999E-2</v>
      </c>
      <c r="X20" s="40">
        <v>2.5334117141901299E-2</v>
      </c>
      <c r="Y20" s="40">
        <v>3.0278131211356901E-2</v>
      </c>
      <c r="Z20" s="40">
        <v>2.3557768993888201E-2</v>
      </c>
      <c r="AA20" s="40">
        <v>2.74733821373432E-2</v>
      </c>
      <c r="AB20" s="40">
        <v>6.1555749248014102E-2</v>
      </c>
      <c r="AC20" s="40">
        <v>6.3020691486719696E-2</v>
      </c>
      <c r="AD20" s="40">
        <v>5.7443028839680103E-2</v>
      </c>
      <c r="AE20" s="40">
        <v>4.0887227598544802E-2</v>
      </c>
      <c r="AF20" s="40">
        <v>2.4938373610197798E-2</v>
      </c>
      <c r="AG20" s="40">
        <v>2.53353608621265E-2</v>
      </c>
      <c r="AH20" s="40">
        <v>2.6544319968251399E-2</v>
      </c>
      <c r="AI20" s="40">
        <v>2.4859641559551001E-2</v>
      </c>
      <c r="AJ20" s="40">
        <v>2.3566643651861799E-2</v>
      </c>
      <c r="AK20" s="40">
        <v>2.3566643651861799E-2</v>
      </c>
    </row>
    <row r="21" spans="1:37" s="5" customFormat="1" ht="15" customHeight="1" x14ac:dyDescent="0.15">
      <c r="A21" s="33" t="s">
        <v>29</v>
      </c>
      <c r="B21" s="33"/>
      <c r="C21" s="50">
        <f>(1+C19)/(1+C20)-1</f>
        <v>0.22089439262650279</v>
      </c>
      <c r="D21" s="50">
        <f t="shared" ref="D21:AK21" si="3">(1+D19)/(1+D20)-1</f>
        <v>1.8942892312093562E-2</v>
      </c>
      <c r="E21" s="50">
        <f t="shared" si="3"/>
        <v>4.2692617781044051E-2</v>
      </c>
      <c r="F21" s="50">
        <f t="shared" si="3"/>
        <v>5.468470253672808E-2</v>
      </c>
      <c r="G21" s="50">
        <f t="shared" si="3"/>
        <v>8.7021523463148398E-2</v>
      </c>
      <c r="H21" s="50">
        <f t="shared" si="3"/>
        <v>0.10594629275646428</v>
      </c>
      <c r="I21" s="50">
        <f t="shared" si="3"/>
        <v>6.6491964999620512E-2</v>
      </c>
      <c r="J21" s="50">
        <f t="shared" si="3"/>
        <v>4.6915607708014173E-2</v>
      </c>
      <c r="K21" s="50">
        <f t="shared" si="3"/>
        <v>2.8026744645885726E-2</v>
      </c>
      <c r="L21" s="50">
        <f t="shared" si="3"/>
        <v>1.4533077437527631E-2</v>
      </c>
      <c r="M21" s="50">
        <f t="shared" si="3"/>
        <v>-1.9015535103645953E-2</v>
      </c>
      <c r="N21" s="50">
        <f t="shared" si="3"/>
        <v>-7.067454678538676E-2</v>
      </c>
      <c r="O21" s="50">
        <f t="shared" si="3"/>
        <v>6.9131797826973429E-2</v>
      </c>
      <c r="P21" s="50">
        <f t="shared" si="3"/>
        <v>3.8269232189851898E-2</v>
      </c>
      <c r="Q21" s="50">
        <f t="shared" si="3"/>
        <v>3.9678624147885477E-2</v>
      </c>
      <c r="R21" s="50">
        <f t="shared" si="3"/>
        <v>9.3418368261163787E-2</v>
      </c>
      <c r="S21" s="50">
        <f t="shared" si="3"/>
        <v>-3.6655305564365914E-2</v>
      </c>
      <c r="T21" s="50">
        <f t="shared" si="3"/>
        <v>8.4074075762041733E-3</v>
      </c>
      <c r="U21" s="50">
        <f t="shared" si="3"/>
        <v>-0.32196637622399593</v>
      </c>
      <c r="V21" s="50">
        <f t="shared" si="3"/>
        <v>1.6720157513810285E-2</v>
      </c>
      <c r="W21" s="50">
        <f t="shared" si="3"/>
        <v>1.5106849186583116E-2</v>
      </c>
      <c r="X21" s="50">
        <f t="shared" si="3"/>
        <v>4.4423689972255431E-2</v>
      </c>
      <c r="Y21" s="50">
        <f t="shared" si="3"/>
        <v>7.282647864498637E-2</v>
      </c>
      <c r="Z21" s="50">
        <f t="shared" si="3"/>
        <v>8.0649434406297349E-2</v>
      </c>
      <c r="AA21" s="50">
        <f t="shared" si="3"/>
        <v>6.7414400707324074E-2</v>
      </c>
      <c r="AB21" s="50">
        <f t="shared" si="3"/>
        <v>6.4186586929795286E-3</v>
      </c>
      <c r="AC21" s="50">
        <f t="shared" si="3"/>
        <v>2.263695400294341E-2</v>
      </c>
      <c r="AD21" s="50">
        <f t="shared" si="3"/>
        <v>4.3341664081043563E-2</v>
      </c>
      <c r="AE21" s="50">
        <f t="shared" si="3"/>
        <v>1.4803876385793391E-2</v>
      </c>
      <c r="AF21" s="50">
        <f t="shared" si="3"/>
        <v>4.013050073403801E-2</v>
      </c>
      <c r="AG21" s="50">
        <f t="shared" si="3"/>
        <v>4.2844425146787213E-2</v>
      </c>
      <c r="AH21" s="50">
        <f t="shared" si="3"/>
        <v>3.1360305636067176E-2</v>
      </c>
      <c r="AI21" s="50">
        <f t="shared" si="3"/>
        <v>4.3834796364396578E-2</v>
      </c>
      <c r="AJ21" s="50">
        <f t="shared" si="3"/>
        <v>3.2913407937230632E-2</v>
      </c>
      <c r="AK21" s="50">
        <f t="shared" si="3"/>
        <v>3.4825410625065611E-2</v>
      </c>
    </row>
    <row r="22" spans="1:37" s="5" customFormat="1" ht="15.75" customHeight="1" x14ac:dyDescent="0.15">
      <c r="A22" s="37"/>
      <c r="B22" s="37"/>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row>
    <row r="23" spans="1:37" s="32" customFormat="1" ht="15" customHeight="1" x14ac:dyDescent="0.15">
      <c r="A23" s="65" t="s">
        <v>39</v>
      </c>
      <c r="B23" s="43"/>
      <c r="C23" s="44">
        <f>'Tabel 1 Zorguitgaven 1996-2031'!D19-'Tabel 1 Zorguitgaven 1996-2031'!C19</f>
        <v>2.7271781610000012</v>
      </c>
      <c r="D23" s="44">
        <f>'Tabel 1 Zorguitgaven 1996-2031'!E19-'Tabel 1 Zorguitgaven 1996-2031'!D19</f>
        <v>1.0584764930000006</v>
      </c>
      <c r="E23" s="44">
        <f>'Tabel 1 Zorguitgaven 1996-2031'!F19-'Tabel 1 Zorguitgaven 1996-2031'!E19</f>
        <v>1.5614857979999961</v>
      </c>
      <c r="F23" s="44">
        <f>'Tabel 1 Zorguitgaven 1996-2031'!G19-'Tabel 1 Zorguitgaven 1996-2031'!F19</f>
        <v>2.1877867030000004</v>
      </c>
      <c r="G23" s="44">
        <f>'Tabel 1 Zorguitgaven 1996-2031'!H19-'Tabel 1 Zorguitgaven 1996-2031'!G19</f>
        <v>3.4744135270000065</v>
      </c>
      <c r="H23" s="44">
        <f>'Tabel 1 Zorguitgaven 1996-2031'!I19-'Tabel 1 Zorguitgaven 1996-2031'!H19</f>
        <v>4.4975374839999844</v>
      </c>
      <c r="I23" s="44">
        <f>'Tabel 1 Zorguitgaven 1996-2031'!J19-'Tabel 1 Zorguitgaven 1996-2031'!I19</f>
        <v>2.9867481060000003</v>
      </c>
      <c r="J23" s="44">
        <f>'Tabel 1 Zorguitgaven 1996-2031'!K19-'Tabel 1 Zorguitgaven 1996-2031'!J19</f>
        <v>1.376836472000015</v>
      </c>
      <c r="K23" s="44">
        <f>'Tabel 1 Zorguitgaven 1996-2031'!L19-'Tabel 1 Zorguitgaven 1996-2031'!K19</f>
        <v>-5.064005700000962E-2</v>
      </c>
      <c r="L23" s="44">
        <f>'Tabel 1 Zorguitgaven 1996-2031'!M19-'Tabel 1 Zorguitgaven 1996-2031'!L19</f>
        <v>1.8204994680000013</v>
      </c>
      <c r="M23" s="44">
        <f>'Tabel 1 Zorguitgaven 1996-2031'!N19-'Tabel 1 Zorguitgaven 1996-2031'!M19</f>
        <v>0.82377585999999781</v>
      </c>
      <c r="N23" s="44">
        <f>'Tabel 1 Zorguitgaven 1996-2031'!O19-'Tabel 1 Zorguitgaven 1996-2031'!N19</f>
        <v>5.0777120860000053</v>
      </c>
      <c r="O23" s="44">
        <f>'Tabel 1 Zorguitgaven 1996-2031'!P19-'Tabel 1 Zorguitgaven 1996-2031'!O19</f>
        <v>3.6764599999999987</v>
      </c>
      <c r="P23" s="44">
        <f>'Tabel 1 Zorguitgaven 1996-2031'!Q19-'Tabel 1 Zorguitgaven 1996-2031'!P19</f>
        <v>2.6304049999999961</v>
      </c>
      <c r="Q23" s="44">
        <f>'Tabel 1 Zorguitgaven 1996-2031'!R19-'Tabel 1 Zorguitgaven 1996-2031'!Q19</f>
        <v>1.4368540000000039</v>
      </c>
      <c r="R23" s="44">
        <f>'Tabel 1 Zorguitgaven 1996-2031'!S19-'Tabel 1 Zorguitgaven 1996-2031'!R19</f>
        <v>2.8217519999999965</v>
      </c>
      <c r="S23" s="44">
        <f>'Tabel 1 Zorguitgaven 1996-2031'!T19-'Tabel 1 Zorguitgaven 1996-2031'!S19</f>
        <v>1.173628000000015</v>
      </c>
      <c r="T23" s="44">
        <f>'Tabel 1 Zorguitgaven 1996-2031'!U19-'Tabel 1 Zorguitgaven 1996-2031'!T19</f>
        <v>-0.15764900000002058</v>
      </c>
      <c r="U23" s="44">
        <f>'Tabel 1 Zorguitgaven 1996-2031'!V19-'Tabel 1 Zorguitgaven 1996-2031'!U19</f>
        <v>-5.6465719999999919</v>
      </c>
      <c r="V23" s="44">
        <f>'Tabel 1 Zorguitgaven 1996-2031'!W19-'Tabel 1 Zorguitgaven 1996-2031'!V19</f>
        <v>2.3451830000000058</v>
      </c>
      <c r="W23" s="44">
        <f>'Tabel 1 Zorguitgaven 1996-2031'!X19-'Tabel 1 Zorguitgaven 1996-2031'!W19</f>
        <v>1.9310069999999939</v>
      </c>
      <c r="X23" s="44">
        <f>'Tabel 1 Zorguitgaven 1996-2031'!Y19-'Tabel 1 Zorguitgaven 1996-2031'!X19</f>
        <v>2.9298450000000003</v>
      </c>
      <c r="Y23" s="44">
        <f>'Tabel 1 Zorguitgaven 1996-2031'!Z19-'Tabel 1 Zorguitgaven 1996-2031'!Y19</f>
        <v>4.0997879999999967</v>
      </c>
      <c r="Z23" s="44">
        <f>'Tabel 1 Zorguitgaven 1996-2031'!AA19-'Tabel 1 Zorguitgaven 1996-2031'!Z19</f>
        <v>4.2932170000000127</v>
      </c>
      <c r="AA23" s="44">
        <f>'Tabel 1 Zorguitgaven 1996-2031'!AB19-'Tabel 1 Zorguitgaven 1996-2031'!AA19</f>
        <v>1.2024299999999926</v>
      </c>
      <c r="AB23" s="44">
        <f>'Tabel 1 Zorguitgaven 1996-2031'!AC19-'Tabel 1 Zorguitgaven 1996-2031'!AB19</f>
        <v>6.2872600000000034</v>
      </c>
      <c r="AC23" s="44">
        <f>'Tabel 1 Zorguitgaven 1996-2031'!AD19-'Tabel 1 Zorguitgaven 1996-2031'!AC19</f>
        <v>5.9632009999999838</v>
      </c>
      <c r="AD23" s="44">
        <f>'Tabel 1 Zorguitgaven 1996-2031'!AE19-'Tabel 1 Zorguitgaven 1996-2031'!AD19</f>
        <v>7.5259080000000154</v>
      </c>
      <c r="AE23" s="44">
        <f>'Tabel 1 Zorguitgaven 1996-2031'!AF19-'Tabel 1 Zorguitgaven 1996-2031'!AE19</f>
        <v>5.7457899999999995</v>
      </c>
      <c r="AF23" s="44">
        <f>'Tabel 1 Zorguitgaven 1996-2031'!AG19-'Tabel 1 Zorguitgaven 1996-2031'!AF19</f>
        <v>5.8154310000000038</v>
      </c>
      <c r="AG23" s="44">
        <f>'Tabel 1 Zorguitgaven 1996-2031'!AH19-'Tabel 1 Zorguitgaven 1996-2031'!AG19</f>
        <v>6.290001999999987</v>
      </c>
      <c r="AH23" s="44">
        <f>'Tabel 1 Zorguitgaven 1996-2031'!AI19-'Tabel 1 Zorguitgaven 1996-2031'!AH19</f>
        <v>3.6525000000000176</v>
      </c>
      <c r="AI23" s="44">
        <f>'Tabel 1 Zorguitgaven 1996-2031'!AJ19-'Tabel 1 Zorguitgaven 1996-2031'!AI19</f>
        <v>4.9086949999999945</v>
      </c>
      <c r="AJ23" s="44">
        <f>'Tabel 1 Zorguitgaven 1996-2031'!AK19-'Tabel 1 Zorguitgaven 1996-2031'!AJ19</f>
        <v>5.2579769999999826</v>
      </c>
      <c r="AK23" s="44">
        <f>'Tabel 1 Zorguitgaven 1996-2031'!AL19-'Tabel 1 Zorguitgaven 1996-2031'!AK19</f>
        <v>5.7765950000000004</v>
      </c>
    </row>
    <row r="24" spans="1:37" s="32" customFormat="1" ht="15" customHeight="1" x14ac:dyDescent="0.15">
      <c r="A24" s="32" t="s">
        <v>64</v>
      </c>
      <c r="C24" s="40">
        <f>C23/'Tabel 1 Zorguitgaven 1996-2031'!C19</f>
        <v>0.11960840884195531</v>
      </c>
      <c r="D24" s="40">
        <f>D23/'Tabel 1 Zorguitgaven 1996-2031'!D19</f>
        <v>4.1463243145239422E-2</v>
      </c>
      <c r="E24" s="40">
        <f>E23/'Tabel 1 Zorguitgaven 1996-2031'!E19</f>
        <v>5.8732182923854216E-2</v>
      </c>
      <c r="F24" s="40">
        <f>F23/'Tabel 1 Zorguitgaven 1996-2031'!F19</f>
        <v>7.7724326559221443E-2</v>
      </c>
      <c r="G24" s="40">
        <f>G23/'Tabel 1 Zorguitgaven 1996-2031'!G19</f>
        <v>0.11453172732467674</v>
      </c>
      <c r="H24" s="40">
        <f>H23/'Tabel 1 Zorguitgaven 1996-2031'!H19</f>
        <v>0.13302297578909208</v>
      </c>
      <c r="I24" s="40">
        <f>I23/'Tabel 1 Zorguitgaven 1996-2031'!I19</f>
        <v>7.7967165848246117E-2</v>
      </c>
      <c r="J24" s="40">
        <f>J23/'Tabel 1 Zorguitgaven 1996-2031'!J19</f>
        <v>3.3341871988487655E-2</v>
      </c>
      <c r="K24" s="40">
        <f>K23/'Tabel 1 Zorguitgaven 1996-2031'!K19</f>
        <v>-1.1867459985081311E-3</v>
      </c>
      <c r="L24" s="40">
        <f>L23/'Tabel 1 Zorguitgaven 1996-2031'!L19</f>
        <v>4.2713961300543737E-2</v>
      </c>
      <c r="M24" s="40">
        <f>M23/'Tabel 1 Zorguitgaven 1996-2031'!M19</f>
        <v>1.8536304972939024E-2</v>
      </c>
      <c r="N24" s="40">
        <f>N23/'Tabel 1 Zorguitgaven 1996-2031'!N19</f>
        <v>0.11217747579315096</v>
      </c>
      <c r="O24" s="40">
        <f>O23/'Tabel 1 Zorguitgaven 1996-2031'!O19</f>
        <v>7.3028661553710836E-2</v>
      </c>
      <c r="P24" s="40">
        <f>P23/'Tabel 1 Zorguitgaven 1996-2031'!P19</f>
        <v>4.8693926377233486E-2</v>
      </c>
      <c r="Q24" s="40">
        <f>Q23/'Tabel 1 Zorguitgaven 1996-2031'!Q19</f>
        <v>2.5363901735167851E-2</v>
      </c>
      <c r="R24" s="40">
        <f>R23/'Tabel 1 Zorguitgaven 1996-2031'!R19</f>
        <v>4.8578515401336696E-2</v>
      </c>
      <c r="S24" s="40">
        <f>S23/'Tabel 1 Zorguitgaven 1996-2031'!S19</f>
        <v>1.9268810419541493E-2</v>
      </c>
      <c r="T24" s="40">
        <f>T23/'Tabel 1 Zorguitgaven 1996-2031'!T19</f>
        <v>-2.5393755100431375E-3</v>
      </c>
      <c r="U24" s="40">
        <f>U23/'Tabel 1 Zorguitgaven 1996-2031'!U19</f>
        <v>-9.1185296851066869E-2</v>
      </c>
      <c r="V24" s="40">
        <f>V23/'Tabel 1 Zorguitgaven 1996-2031'!V19</f>
        <v>4.1671711600666357E-2</v>
      </c>
      <c r="W24" s="40">
        <f>W23/'Tabel 1 Zorguitgaven 1996-2031'!W19</f>
        <v>3.293954373796884E-2</v>
      </c>
      <c r="X24" s="40">
        <f>X23/'Tabel 1 Zorguitgaven 1996-2031'!X19</f>
        <v>4.8384189733659523E-2</v>
      </c>
      <c r="Y24" s="40">
        <f>Y23/'Tabel 1 Zorguitgaven 1996-2031'!Y19</f>
        <v>6.4580256325360644E-2</v>
      </c>
      <c r="Z24" s="40">
        <f>Z23/'Tabel 1 Zorguitgaven 1996-2031'!Z19</f>
        <v>6.3524725546144287E-2</v>
      </c>
      <c r="AA24" s="40">
        <f>AA23/'Tabel 1 Zorguitgaven 1996-2031'!AA19</f>
        <v>1.6729084276057512E-2</v>
      </c>
      <c r="AB24" s="40">
        <f>AB23/'Tabel 1 Zorguitgaven 1996-2031'!AB19</f>
        <v>8.6033687795166722E-2</v>
      </c>
      <c r="AC24" s="40">
        <f>AC23/'Tabel 1 Zorguitgaven 1996-2031'!AC19</f>
        <v>7.5135169447468605E-2</v>
      </c>
      <c r="AD24" s="40">
        <f>AD23/'Tabel 1 Zorguitgaven 1996-2031'!AD19</f>
        <v>8.8198187100783809E-2</v>
      </c>
      <c r="AE24" s="40">
        <f>AE23/'Tabel 1 Zorguitgaven 1996-2031'!AE19</f>
        <v>6.1878888552080916E-2</v>
      </c>
      <c r="AF24" s="40">
        <f>AF23/'Tabel 1 Zorguitgaven 1996-2031'!AF19</f>
        <v>5.8979308437877478E-2</v>
      </c>
      <c r="AG24" s="40">
        <f>AG23/'Tabel 1 Zorguitgaven 1996-2031'!AG19</f>
        <v>6.0239461071328368E-2</v>
      </c>
      <c r="AH24" s="40">
        <f>AH23/'Tabel 1 Zorguitgaven 1996-2031'!AH19</f>
        <v>3.2992600985812755E-2</v>
      </c>
      <c r="AI24" s="40">
        <f>AI23/'Tabel 1 Zorguitgaven 1996-2031'!AI19</f>
        <v>4.2923503971785675E-2</v>
      </c>
      <c r="AJ24" s="40">
        <f>AJ23/'Tabel 1 Zorguitgaven 1996-2031'!AJ19</f>
        <v>4.408545690462129E-2</v>
      </c>
      <c r="AK24" s="40">
        <f>AK23/'Tabel 1 Zorguitgaven 1996-2031'!AK19</f>
        <v>4.6388735855020971E-2</v>
      </c>
    </row>
    <row r="25" spans="1:37" s="32" customFormat="1" ht="15" customHeight="1" x14ac:dyDescent="0.15">
      <c r="A25" s="32" t="s">
        <v>8</v>
      </c>
      <c r="C25" s="40">
        <v>2.5999999999999999E-2</v>
      </c>
      <c r="D25" s="40">
        <v>2.1000000000000001E-2</v>
      </c>
      <c r="E25" s="40">
        <v>1.2999999999999999E-2</v>
      </c>
      <c r="F25" s="40">
        <v>3.4000000000000002E-2</v>
      </c>
      <c r="G25" s="40">
        <v>4.2000000000000003E-2</v>
      </c>
      <c r="H25" s="40">
        <v>3.7999999999999999E-2</v>
      </c>
      <c r="I25" s="40">
        <v>2.1999999999999999E-2</v>
      </c>
      <c r="J25" s="40">
        <v>1.2E-2</v>
      </c>
      <c r="K25" s="40">
        <v>0.02</v>
      </c>
      <c r="L25" s="40">
        <v>2.5999999999999999E-2</v>
      </c>
      <c r="M25" s="40">
        <v>2.1000000000000001E-2</v>
      </c>
      <c r="N25" s="40">
        <v>2.3E-2</v>
      </c>
      <c r="O25" s="40">
        <v>2E-3</v>
      </c>
      <c r="P25" s="40">
        <v>9.0000000000000011E-3</v>
      </c>
      <c r="Q25" s="40">
        <v>2E-3</v>
      </c>
      <c r="R25" s="40">
        <v>1.4E-2</v>
      </c>
      <c r="S25" s="40">
        <v>1.2999999999999999E-2</v>
      </c>
      <c r="T25" s="40">
        <v>3.0000000000000001E-3</v>
      </c>
      <c r="U25" s="40">
        <v>8.0000000000000002E-3</v>
      </c>
      <c r="V25" s="40">
        <v>5.0000000000000001E-3</v>
      </c>
      <c r="W25" s="40">
        <v>1.2999999999999999E-2</v>
      </c>
      <c r="X25" s="40">
        <v>2.5334117141901299E-2</v>
      </c>
      <c r="Y25" s="40">
        <v>3.0278131211356901E-2</v>
      </c>
      <c r="Z25" s="40">
        <v>2.3557768993888201E-2</v>
      </c>
      <c r="AA25" s="40">
        <v>2.74733821373432E-2</v>
      </c>
      <c r="AB25" s="40">
        <v>6.1555749248014102E-2</v>
      </c>
      <c r="AC25" s="40">
        <v>6.3020691486719696E-2</v>
      </c>
      <c r="AD25" s="40">
        <v>5.7443028839680103E-2</v>
      </c>
      <c r="AE25" s="40">
        <v>4.0887227598544802E-2</v>
      </c>
      <c r="AF25" s="40">
        <v>2.4938373610197798E-2</v>
      </c>
      <c r="AG25" s="40">
        <v>2.53353608621265E-2</v>
      </c>
      <c r="AH25" s="40">
        <v>2.6544319968251399E-2</v>
      </c>
      <c r="AI25" s="40">
        <v>2.4859641559551001E-2</v>
      </c>
      <c r="AJ25" s="40">
        <v>2.3566643651861799E-2</v>
      </c>
      <c r="AK25" s="40">
        <v>2.3566643651861799E-2</v>
      </c>
    </row>
    <row r="26" spans="1:37" s="49" customFormat="1" ht="15" customHeight="1" x14ac:dyDescent="0.15">
      <c r="A26" s="47" t="s">
        <v>40</v>
      </c>
      <c r="B26" s="47"/>
      <c r="C26" s="48">
        <f>(1+C24)/(1+C25)-1</f>
        <v>9.1236265927831628E-2</v>
      </c>
      <c r="D26" s="48">
        <f t="shared" ref="D26:AK26" si="4">(1+D24)/(1+D25)-1</f>
        <v>2.0042353717178774E-2</v>
      </c>
      <c r="E26" s="48">
        <f t="shared" si="4"/>
        <v>4.514529410054724E-2</v>
      </c>
      <c r="F26" s="48">
        <f t="shared" si="4"/>
        <v>4.2286582745862056E-2</v>
      </c>
      <c r="G26" s="48">
        <f t="shared" si="4"/>
        <v>6.9608183612933416E-2</v>
      </c>
      <c r="H26" s="48">
        <f t="shared" si="4"/>
        <v>9.1544292667718796E-2</v>
      </c>
      <c r="I26" s="48">
        <f t="shared" si="4"/>
        <v>5.4762393197892445E-2</v>
      </c>
      <c r="J26" s="48">
        <f t="shared" si="4"/>
        <v>2.1088806312734798E-2</v>
      </c>
      <c r="K26" s="48">
        <f t="shared" si="4"/>
        <v>-2.0771319606380456E-2</v>
      </c>
      <c r="L26" s="48">
        <f t="shared" si="4"/>
        <v>1.6290410624311802E-2</v>
      </c>
      <c r="M26" s="48">
        <f t="shared" si="4"/>
        <v>-2.4130215740068017E-3</v>
      </c>
      <c r="N26" s="48">
        <f t="shared" si="4"/>
        <v>8.7172508106697189E-2</v>
      </c>
      <c r="O26" s="48">
        <f t="shared" si="4"/>
        <v>7.088688777815455E-2</v>
      </c>
      <c r="P26" s="48">
        <f t="shared" si="4"/>
        <v>3.9339867569111675E-2</v>
      </c>
      <c r="Q26" s="48">
        <f t="shared" si="4"/>
        <v>2.3317267200766434E-2</v>
      </c>
      <c r="R26" s="48">
        <f t="shared" si="4"/>
        <v>3.4101100001318274E-2</v>
      </c>
      <c r="S26" s="48">
        <f t="shared" si="4"/>
        <v>6.1883617172178162E-3</v>
      </c>
      <c r="T26" s="48">
        <f t="shared" si="4"/>
        <v>-5.5228070887767267E-3</v>
      </c>
      <c r="U26" s="48">
        <f t="shared" si="4"/>
        <v>-9.8398111955423584E-2</v>
      </c>
      <c r="V26" s="48">
        <f t="shared" si="4"/>
        <v>3.6489265274294969E-2</v>
      </c>
      <c r="W26" s="48">
        <f t="shared" si="4"/>
        <v>1.9683656207274414E-2</v>
      </c>
      <c r="X26" s="48">
        <f t="shared" si="4"/>
        <v>2.2480547761357883E-2</v>
      </c>
      <c r="Y26" s="48">
        <f t="shared" si="4"/>
        <v>3.329404369058353E-2</v>
      </c>
      <c r="Z26" s="48">
        <f t="shared" si="4"/>
        <v>3.9047094128885185E-2</v>
      </c>
      <c r="AA26" s="48">
        <f t="shared" si="4"/>
        <v>-1.0457008471533857E-2</v>
      </c>
      <c r="AB26" s="48">
        <f t="shared" si="4"/>
        <v>2.305855209629093E-2</v>
      </c>
      <c r="AC26" s="48">
        <f t="shared" si="4"/>
        <v>1.1396276721392651E-2</v>
      </c>
      <c r="AD26" s="48">
        <f t="shared" si="4"/>
        <v>2.9084458852455475E-2</v>
      </c>
      <c r="AE26" s="48">
        <f t="shared" si="4"/>
        <v>2.0167084768603072E-2</v>
      </c>
      <c r="AF26" s="48">
        <f t="shared" si="4"/>
        <v>3.3212664979822559E-2</v>
      </c>
      <c r="AG26" s="48">
        <f t="shared" si="4"/>
        <v>3.4041642901941449E-2</v>
      </c>
      <c r="AH26" s="48">
        <f t="shared" si="4"/>
        <v>6.2815417631076897E-3</v>
      </c>
      <c r="AI26" s="48">
        <f t="shared" si="4"/>
        <v>1.762569397771041E-2</v>
      </c>
      <c r="AJ26" s="48">
        <f t="shared" si="4"/>
        <v>2.0046387189360582E-2</v>
      </c>
      <c r="AK26" s="48">
        <f t="shared" si="4"/>
        <v>2.2296635343386217E-2</v>
      </c>
    </row>
    <row r="27" spans="1:37" ht="15" customHeight="1" x14ac:dyDescent="0.25"/>
    <row r="28" spans="1:37" s="60" customFormat="1" ht="15" customHeight="1" x14ac:dyDescent="0.25">
      <c r="A28" s="32" t="s">
        <v>41</v>
      </c>
      <c r="B28" s="59"/>
      <c r="C28" s="59">
        <f>'Tabel 1 Zorguitgaven 1996-2031'!D19</f>
        <v>25.528068060000003</v>
      </c>
      <c r="D28" s="59">
        <f>'Tabel 1 Zorguitgaven 1996-2031'!E19</f>
        <v>26.586544553000003</v>
      </c>
      <c r="E28" s="59">
        <f>'Tabel 1 Zorguitgaven 1996-2031'!F19</f>
        <v>28.148030350999999</v>
      </c>
      <c r="F28" s="59">
        <f>'Tabel 1 Zorguitgaven 1996-2031'!G19</f>
        <v>30.335817054</v>
      </c>
      <c r="G28" s="59">
        <f>'Tabel 1 Zorguitgaven 1996-2031'!H19</f>
        <v>33.810230581000006</v>
      </c>
      <c r="H28" s="59">
        <f>'Tabel 1 Zorguitgaven 1996-2031'!I19</f>
        <v>38.307768064999991</v>
      </c>
      <c r="I28" s="59">
        <f>'Tabel 1 Zorguitgaven 1996-2031'!J19</f>
        <v>41.294516170999991</v>
      </c>
      <c r="J28" s="59">
        <f>'Tabel 1 Zorguitgaven 1996-2031'!K19</f>
        <v>42.671352643000006</v>
      </c>
      <c r="K28" s="59">
        <f>'Tabel 1 Zorguitgaven 1996-2031'!L19</f>
        <v>42.620712585999996</v>
      </c>
      <c r="L28" s="59">
        <f>'Tabel 1 Zorguitgaven 1996-2031'!M19</f>
        <v>44.441212053999998</v>
      </c>
      <c r="M28" s="59">
        <f>'Tabel 1 Zorguitgaven 1996-2031'!N19</f>
        <v>45.264987913999995</v>
      </c>
      <c r="N28" s="59">
        <f>'Tabel 1 Zorguitgaven 1996-2031'!O19</f>
        <v>50.342700000000001</v>
      </c>
      <c r="O28" s="59">
        <f>'Tabel 1 Zorguitgaven 1996-2031'!P19</f>
        <v>54.019159999999999</v>
      </c>
      <c r="P28" s="59">
        <f>'Tabel 1 Zorguitgaven 1996-2031'!Q19</f>
        <v>56.649564999999996</v>
      </c>
      <c r="Q28" s="59">
        <f>'Tabel 1 Zorguitgaven 1996-2031'!R19</f>
        <v>58.086418999999999</v>
      </c>
      <c r="R28" s="59">
        <f>'Tabel 1 Zorguitgaven 1996-2031'!S19</f>
        <v>60.908170999999996</v>
      </c>
      <c r="S28" s="59">
        <f>'Tabel 1 Zorguitgaven 1996-2031'!T19</f>
        <v>62.081799000000011</v>
      </c>
      <c r="T28" s="59">
        <f>'Tabel 1 Zorguitgaven 1996-2031'!U19</f>
        <v>61.92414999999999</v>
      </c>
      <c r="U28" s="59">
        <f>'Tabel 1 Zorguitgaven 1996-2031'!V19</f>
        <v>56.277577999999998</v>
      </c>
      <c r="V28" s="59">
        <f>'Tabel 1 Zorguitgaven 1996-2031'!W19</f>
        <v>58.622761000000004</v>
      </c>
      <c r="W28" s="59">
        <f>'Tabel 1 Zorguitgaven 1996-2031'!X19</f>
        <v>60.553767999999998</v>
      </c>
      <c r="X28" s="59">
        <f>'Tabel 1 Zorguitgaven 1996-2031'!Y19</f>
        <v>63.483612999999998</v>
      </c>
      <c r="Y28" s="59">
        <f>'Tabel 1 Zorguitgaven 1996-2031'!Z19</f>
        <v>67.583400999999995</v>
      </c>
      <c r="Z28" s="59">
        <f>'Tabel 1 Zorguitgaven 1996-2031'!AA19</f>
        <v>71.876618000000008</v>
      </c>
      <c r="AA28" s="59">
        <f>'Tabel 1 Zorguitgaven 1996-2031'!AB19</f>
        <v>73.079048</v>
      </c>
      <c r="AB28" s="59">
        <f>'Tabel 1 Zorguitgaven 1996-2031'!AC19</f>
        <v>79.366308000000004</v>
      </c>
      <c r="AC28" s="59">
        <f>'Tabel 1 Zorguitgaven 1996-2031'!AD19</f>
        <v>85.329508999999987</v>
      </c>
      <c r="AD28" s="59">
        <f>'Tabel 1 Zorguitgaven 1996-2031'!AE19</f>
        <v>92.855417000000003</v>
      </c>
      <c r="AE28" s="59">
        <f>'Tabel 1 Zorguitgaven 1996-2031'!AF19</f>
        <v>98.601207000000002</v>
      </c>
      <c r="AF28" s="59">
        <f>'Tabel 1 Zorguitgaven 1996-2031'!AG19</f>
        <v>104.41663800000001</v>
      </c>
      <c r="AG28" s="59">
        <f>'Tabel 1 Zorguitgaven 1996-2031'!AH19</f>
        <v>110.70663999999999</v>
      </c>
      <c r="AH28" s="59">
        <f>'Tabel 1 Zorguitgaven 1996-2031'!AI19</f>
        <v>114.35914000000001</v>
      </c>
      <c r="AI28" s="59">
        <f>'Tabel 1 Zorguitgaven 1996-2031'!AJ19</f>
        <v>119.26783500000001</v>
      </c>
      <c r="AJ28" s="59">
        <f>'Tabel 1 Zorguitgaven 1996-2031'!AK19</f>
        <v>124.52581199999999</v>
      </c>
      <c r="AK28" s="59">
        <f>'Tabel 1 Zorguitgaven 1996-2031'!AL19</f>
        <v>130.30240699999999</v>
      </c>
    </row>
    <row r="29" spans="1:37" x14ac:dyDescent="0.25">
      <c r="A29" s="32" t="s">
        <v>34</v>
      </c>
      <c r="C29" s="59">
        <v>369</v>
      </c>
      <c r="D29" s="59">
        <v>394.3</v>
      </c>
      <c r="E29" s="59">
        <v>419.5</v>
      </c>
      <c r="F29" s="59">
        <v>452</v>
      </c>
      <c r="G29" s="59">
        <v>481.9</v>
      </c>
      <c r="H29" s="59">
        <v>501.1</v>
      </c>
      <c r="I29" s="59">
        <v>512.79999999999995</v>
      </c>
      <c r="J29" s="59">
        <v>529.29999999999995</v>
      </c>
      <c r="K29" s="59">
        <v>550.9</v>
      </c>
      <c r="L29" s="59">
        <v>584.5</v>
      </c>
      <c r="M29" s="59">
        <v>619.20000000000005</v>
      </c>
      <c r="N29" s="59">
        <v>647.20000000000005</v>
      </c>
      <c r="O29" s="59">
        <v>624.79999999999995</v>
      </c>
      <c r="P29" s="59">
        <v>643</v>
      </c>
      <c r="Q29" s="59">
        <v>656</v>
      </c>
      <c r="R29" s="59">
        <v>658.2</v>
      </c>
      <c r="S29" s="59">
        <v>665.6</v>
      </c>
      <c r="T29" s="59">
        <v>678.6</v>
      </c>
      <c r="U29" s="59">
        <v>699.2</v>
      </c>
      <c r="V29" s="59">
        <v>720.2</v>
      </c>
      <c r="W29" s="59">
        <v>750.9</v>
      </c>
      <c r="X29" s="59">
        <v>787.3</v>
      </c>
      <c r="Y29" s="59">
        <v>829.8</v>
      </c>
      <c r="Z29" s="59">
        <v>816.5</v>
      </c>
      <c r="AA29" s="59">
        <v>891.6</v>
      </c>
      <c r="AB29" s="59">
        <v>993.82</v>
      </c>
      <c r="AC29" s="59">
        <v>1050.0999999999999</v>
      </c>
      <c r="AD29" s="59">
        <v>1122.5</v>
      </c>
      <c r="AE29" s="59">
        <v>1187.3</v>
      </c>
      <c r="AF29" s="59">
        <v>1224.0478187816705</v>
      </c>
      <c r="AG29" s="59">
        <v>1277.6246746620113</v>
      </c>
      <c r="AH29" s="59">
        <v>1331.7906621825641</v>
      </c>
      <c r="AI29" s="59">
        <v>1381.7403337450764</v>
      </c>
      <c r="AJ29" s="59">
        <v>1433.176917796151</v>
      </c>
      <c r="AK29" s="59">
        <v>1479.5808526247176</v>
      </c>
    </row>
    <row r="30" spans="1:37" s="68" customFormat="1" x14ac:dyDescent="0.25">
      <c r="A30" s="5" t="s">
        <v>65</v>
      </c>
      <c r="C30" s="69">
        <f>C28/C29</f>
        <v>6.9181756260162611E-2</v>
      </c>
      <c r="D30" s="69">
        <f t="shared" ref="D30:AK30" si="5">D28/D29</f>
        <v>6.7427198967791022E-2</v>
      </c>
      <c r="E30" s="69">
        <f t="shared" si="5"/>
        <v>6.7098999644815249E-2</v>
      </c>
      <c r="F30" s="69">
        <f t="shared" si="5"/>
        <v>6.7114639500000003E-2</v>
      </c>
      <c r="G30" s="69">
        <f t="shared" si="5"/>
        <v>7.0160262670678583E-2</v>
      </c>
      <c r="H30" s="69">
        <f t="shared" si="5"/>
        <v>7.6447351955697448E-2</v>
      </c>
      <c r="I30" s="69">
        <f t="shared" si="5"/>
        <v>8.0527527634555368E-2</v>
      </c>
      <c r="J30" s="69">
        <f t="shared" si="5"/>
        <v>8.0618463334592882E-2</v>
      </c>
      <c r="K30" s="69">
        <f t="shared" si="5"/>
        <v>7.736560643673987E-2</v>
      </c>
      <c r="L30" s="69">
        <f t="shared" si="5"/>
        <v>7.6032869211291695E-2</v>
      </c>
      <c r="M30" s="69">
        <f t="shared" si="5"/>
        <v>7.3102370662144686E-2</v>
      </c>
      <c r="N30" s="69">
        <f t="shared" si="5"/>
        <v>7.778538318912237E-2</v>
      </c>
      <c r="O30" s="69">
        <f t="shared" si="5"/>
        <v>8.6458322663252249E-2</v>
      </c>
      <c r="P30" s="69">
        <f t="shared" si="5"/>
        <v>8.8101967340590975E-2</v>
      </c>
      <c r="Q30" s="69">
        <f t="shared" si="5"/>
        <v>8.8546370426829266E-2</v>
      </c>
      <c r="R30" s="69">
        <f t="shared" si="5"/>
        <v>9.2537482528106951E-2</v>
      </c>
      <c r="S30" s="69">
        <f t="shared" si="5"/>
        <v>9.3271933593750009E-2</v>
      </c>
      <c r="T30" s="69">
        <f t="shared" si="5"/>
        <v>9.1252799882110214E-2</v>
      </c>
      <c r="U30" s="69">
        <f t="shared" si="5"/>
        <v>8.048852688787185E-2</v>
      </c>
      <c r="V30" s="69">
        <f t="shared" si="5"/>
        <v>8.1397890863648986E-2</v>
      </c>
      <c r="W30" s="69">
        <f t="shared" si="5"/>
        <v>8.0641587428419231E-2</v>
      </c>
      <c r="X30" s="69">
        <f t="shared" si="5"/>
        <v>8.0634590372158005E-2</v>
      </c>
      <c r="Y30" s="69">
        <f t="shared" si="5"/>
        <v>8.144540973728609E-2</v>
      </c>
      <c r="Z30" s="69">
        <f t="shared" si="5"/>
        <v>8.8030150642988372E-2</v>
      </c>
      <c r="AA30" s="69">
        <f t="shared" si="5"/>
        <v>8.1963938986092416E-2</v>
      </c>
      <c r="AB30" s="69">
        <f t="shared" si="5"/>
        <v>7.9859841822462821E-2</v>
      </c>
      <c r="AC30" s="69">
        <f t="shared" si="5"/>
        <v>8.1258460146652695E-2</v>
      </c>
      <c r="AD30" s="69">
        <f t="shared" si="5"/>
        <v>8.2721975055679284E-2</v>
      </c>
      <c r="AE30" s="69">
        <f t="shared" si="5"/>
        <v>8.3046582161206098E-2</v>
      </c>
      <c r="AF30" s="69">
        <f t="shared" si="5"/>
        <v>8.5304378144253262E-2</v>
      </c>
      <c r="AG30" s="69">
        <f t="shared" si="5"/>
        <v>8.6650361562003203E-2</v>
      </c>
      <c r="AH30" s="69">
        <f t="shared" si="5"/>
        <v>8.586870538090878E-2</v>
      </c>
      <c r="AI30" s="69">
        <f t="shared" si="5"/>
        <v>8.6317111896658485E-2</v>
      </c>
      <c r="AJ30" s="69">
        <f t="shared" si="5"/>
        <v>8.6887955320608931E-2</v>
      </c>
      <c r="AK30" s="69">
        <f t="shared" si="5"/>
        <v>8.8067108173810638E-2</v>
      </c>
    </row>
    <row r="32" spans="1:37" x14ac:dyDescent="0.25">
      <c r="C32" s="66"/>
    </row>
    <row r="34" spans="2:39" x14ac:dyDescent="0.25">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row>
    <row r="36" spans="2:39" s="32" customFormat="1" ht="15" customHeight="1" x14ac:dyDescent="0.15">
      <c r="C36" s="40"/>
      <c r="D36" s="40"/>
      <c r="E36" s="40"/>
      <c r="F36" s="40"/>
      <c r="G36" s="40"/>
      <c r="H36" s="40"/>
      <c r="I36" s="40"/>
      <c r="J36" s="40"/>
      <c r="K36" s="40"/>
      <c r="L36" s="40"/>
      <c r="M36" s="40"/>
      <c r="N36" s="40"/>
      <c r="O36" s="40"/>
      <c r="P36" s="40"/>
      <c r="Q36" s="40"/>
      <c r="R36" s="40"/>
      <c r="S36" s="40"/>
      <c r="T36" s="40"/>
      <c r="U36" s="40"/>
    </row>
    <row r="41" spans="2:39" s="42" customFormat="1" x14ac:dyDescent="0.25"/>
    <row r="46" spans="2:39" s="32" customFormat="1" ht="15" customHeight="1" x14ac:dyDescent="0.15">
      <c r="B46" s="41"/>
      <c r="O46" s="40"/>
    </row>
  </sheetData>
  <mergeCells count="1">
    <mergeCell ref="A1:A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Tabel 1 Zorguitgaven 1996-2031</vt:lpstr>
      <vt:lpstr>Tabel 2 Groei zorg (premie)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Ministerie van Financiën</dc:creator>
  <cp:lastModifiedBy>Dam, J. van (Johan)</cp:lastModifiedBy>
  <cp:lastPrinted>2015-09-28T09:09:02Z</cp:lastPrinted>
  <dcterms:created xsi:type="dcterms:W3CDTF">2015-09-10T06:59:04Z</dcterms:created>
  <dcterms:modified xsi:type="dcterms:W3CDTF">2026-09-10T08:43:48Z</dcterms:modified>
</cp:coreProperties>
</file>