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G:\Budgetcyclus 2026\Voorbereiding\Premiegefinancierde zorguitgaven (PZ)\Opendata\"/>
    </mc:Choice>
  </mc:AlternateContent>
  <xr:revisionPtr revIDLastSave="0" documentId="13_ncr:1_{502BAC4A-9757-4D73-81E5-2E8384E5ECA0}" xr6:coauthVersionLast="47" xr6:coauthVersionMax="47" xr10:uidLastSave="{00000000-0000-0000-0000-000000000000}"/>
  <bookViews>
    <workbookView xWindow="-120" yWindow="-120" windowWidth="29040" windowHeight="15840" tabRatio="871" firstSheet="10" activeTab="25" xr2:uid="{00000000-000D-0000-FFFF-FFFF00000000}"/>
  </bookViews>
  <sheets>
    <sheet name="Tot zorguitgaven" sheetId="129" r:id="rId1"/>
    <sheet name="stand hb" sheetId="137" r:id="rId2"/>
    <sheet name="Totaal Zvw ow 2026" sheetId="5" r:id="rId3"/>
    <sheet name="Huisartsen" sheetId="92" r:id="rId4"/>
    <sheet name="MDZ" sheetId="115" r:id="rId5"/>
    <sheet name="Tandh" sheetId="93" r:id="rId6"/>
    <sheet name="Paramesch" sheetId="131" r:id="rId7"/>
    <sheet name="Verloskunde" sheetId="105" r:id="rId8"/>
    <sheet name="Kraamzorg" sheetId="104" r:id="rId9"/>
    <sheet name="Zintuiglijk geh" sheetId="119" r:id="rId10"/>
    <sheet name="MSZ" sheetId="132" r:id="rId11"/>
    <sheet name="GRZ en ELV" sheetId="96" r:id="rId12"/>
    <sheet name="BB aca en kapl" sheetId="135" r:id="rId13"/>
    <sheet name="BB CZ" sheetId="100" r:id="rId14"/>
    <sheet name="Overige cur" sheetId="97" r:id="rId15"/>
    <sheet name="ggz" sheetId="112" r:id="rId16"/>
    <sheet name="Apotheek" sheetId="114" r:id="rId17"/>
    <sheet name="hulpm" sheetId="113" r:id="rId18"/>
    <sheet name="Wijkverpleging" sheetId="108" r:id="rId19"/>
    <sheet name="Ambulance" sheetId="111" r:id="rId20"/>
    <sheet name="Overig ziekenv" sheetId="110" r:id="rId21"/>
    <sheet name="Opleidingen" sheetId="109" r:id="rId22"/>
    <sheet name="Grens" sheetId="91" r:id="rId23"/>
    <sheet name="Transformatiemiddelen IZA" sheetId="138" r:id="rId24"/>
    <sheet name="Nom en onv Zvw" sheetId="116" r:id="rId25"/>
    <sheet name="ontv Zvw" sheetId="120" r:id="rId26"/>
  </sheets>
  <externalReferences>
    <externalReference r:id="rId27"/>
  </externalReferences>
  <definedNames>
    <definedName name="_xlnm.Print_Area" localSheetId="2">'Totaal Zvw ow 2026'!$A$1:$A$41</definedName>
    <definedName name="eindjaar">[1]model!$D$3</definedName>
    <definedName name="LonenEnPrijzen">[1]opmerkingen!$B$13:$B$23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5" i="129" l="1"/>
  <c r="M105" i="129"/>
  <c r="L105" i="129"/>
  <c r="K105" i="129"/>
  <c r="J105" i="129"/>
  <c r="I105" i="129"/>
  <c r="N104" i="129"/>
  <c r="M104" i="129"/>
  <c r="L104" i="129"/>
  <c r="K104" i="129"/>
  <c r="J104" i="129"/>
  <c r="I104" i="129"/>
  <c r="N102" i="129"/>
  <c r="M102" i="129"/>
  <c r="L102" i="129"/>
  <c r="K102" i="129"/>
  <c r="J102" i="129"/>
  <c r="I102" i="129"/>
  <c r="H102" i="129"/>
  <c r="G102" i="129"/>
  <c r="F102" i="129"/>
  <c r="N101" i="129"/>
  <c r="M101" i="129"/>
  <c r="L101" i="129"/>
  <c r="K101" i="129"/>
  <c r="J101" i="129"/>
  <c r="I101" i="129"/>
  <c r="H101" i="129"/>
  <c r="G101" i="129"/>
  <c r="F101" i="129"/>
  <c r="N100" i="129"/>
  <c r="M100" i="129"/>
  <c r="L100" i="129"/>
  <c r="K100" i="129"/>
  <c r="J100" i="129"/>
  <c r="I100" i="129"/>
  <c r="H100" i="129"/>
  <c r="G100" i="129"/>
  <c r="F100" i="129"/>
  <c r="N99" i="129"/>
  <c r="M99" i="129"/>
  <c r="L99" i="129"/>
  <c r="K99" i="129"/>
  <c r="J99" i="129"/>
  <c r="I99" i="129"/>
  <c r="H99" i="129"/>
  <c r="G99" i="129"/>
  <c r="F99" i="129"/>
  <c r="N98" i="129"/>
  <c r="M98" i="129"/>
  <c r="L98" i="129"/>
  <c r="K98" i="129"/>
  <c r="J98" i="129"/>
  <c r="I98" i="129"/>
  <c r="H98" i="129"/>
  <c r="G98" i="129"/>
  <c r="F98" i="129"/>
  <c r="N97" i="129"/>
  <c r="M97" i="129"/>
  <c r="L97" i="129"/>
  <c r="K97" i="129"/>
  <c r="J97" i="129"/>
  <c r="I97" i="129"/>
  <c r="H97" i="129"/>
  <c r="G97" i="129"/>
  <c r="F97" i="129"/>
  <c r="N96" i="129"/>
  <c r="M96" i="129"/>
  <c r="L96" i="129"/>
  <c r="K96" i="129"/>
  <c r="J96" i="129"/>
  <c r="I96" i="129"/>
  <c r="H96" i="129"/>
  <c r="G96" i="129"/>
  <c r="F96" i="129"/>
  <c r="F95" i="129"/>
  <c r="E94" i="129"/>
  <c r="E92" i="129"/>
  <c r="E86" i="129"/>
  <c r="D86" i="129"/>
  <c r="E79" i="129"/>
  <c r="E67" i="129" s="1"/>
  <c r="D79" i="129"/>
  <c r="A79" i="129"/>
  <c r="N67" i="129"/>
  <c r="M67" i="129"/>
  <c r="L67" i="129"/>
  <c r="K67" i="129"/>
  <c r="J67" i="129"/>
  <c r="I67" i="129"/>
  <c r="H67" i="129"/>
  <c r="G67" i="129"/>
  <c r="D67" i="129"/>
  <c r="C67" i="129"/>
  <c r="B67" i="129"/>
  <c r="N66" i="129"/>
  <c r="M66" i="129"/>
  <c r="L66" i="129"/>
  <c r="K66" i="129"/>
  <c r="J66" i="129"/>
  <c r="I66" i="129"/>
  <c r="H66" i="129"/>
  <c r="G66" i="129"/>
  <c r="F66" i="129"/>
  <c r="E66" i="129"/>
  <c r="D66" i="129"/>
  <c r="C66" i="129"/>
  <c r="B66" i="129"/>
  <c r="N65" i="129"/>
  <c r="M65" i="129"/>
  <c r="L65" i="129"/>
  <c r="K65" i="129"/>
  <c r="J65" i="129"/>
  <c r="I65" i="129"/>
  <c r="H65" i="129"/>
  <c r="G65" i="129"/>
  <c r="F65" i="129"/>
  <c r="E65" i="129"/>
  <c r="D65" i="129"/>
  <c r="C65" i="129"/>
  <c r="B65" i="129"/>
  <c r="N64" i="129"/>
  <c r="M64" i="129"/>
  <c r="L64" i="129"/>
  <c r="K64" i="129"/>
  <c r="J64" i="129"/>
  <c r="I64" i="129"/>
  <c r="H64" i="129"/>
  <c r="G64" i="129"/>
  <c r="E64" i="129"/>
  <c r="D64" i="129"/>
  <c r="C64" i="129"/>
  <c r="B64" i="129"/>
  <c r="N63" i="129"/>
  <c r="M63" i="129"/>
  <c r="L63" i="129"/>
  <c r="K63" i="129"/>
  <c r="J63" i="129"/>
  <c r="I63" i="129"/>
  <c r="H63" i="129"/>
  <c r="G63" i="129"/>
  <c r="F63" i="129"/>
  <c r="E63" i="129"/>
  <c r="D63" i="129"/>
  <c r="C63" i="129"/>
  <c r="B63" i="129"/>
  <c r="N62" i="129"/>
  <c r="M62" i="129"/>
  <c r="L62" i="129"/>
  <c r="K62" i="129"/>
  <c r="J62" i="129"/>
  <c r="I62" i="129"/>
  <c r="H62" i="129"/>
  <c r="G62" i="129"/>
  <c r="F62" i="129"/>
  <c r="E62" i="129"/>
  <c r="D62" i="129"/>
  <c r="C62" i="129"/>
  <c r="B62" i="129"/>
  <c r="N61" i="129"/>
  <c r="M61" i="129"/>
  <c r="L61" i="129"/>
  <c r="K61" i="129"/>
  <c r="J61" i="129"/>
  <c r="I61" i="129"/>
  <c r="H61" i="129"/>
  <c r="G61" i="129"/>
  <c r="E61" i="129"/>
  <c r="D61" i="129"/>
  <c r="C61" i="129"/>
  <c r="B61" i="129"/>
  <c r="F54" i="129"/>
  <c r="F64" i="129" s="1"/>
  <c r="F53" i="129"/>
  <c r="F51" i="129"/>
  <c r="F61" i="129" s="1"/>
  <c r="L46" i="129"/>
  <c r="J45" i="129"/>
  <c r="I40" i="129"/>
  <c r="H40" i="129"/>
  <c r="M39" i="129"/>
  <c r="M40" i="129" s="1"/>
  <c r="L39" i="129"/>
  <c r="L40" i="129" s="1"/>
  <c r="K39" i="129"/>
  <c r="K40" i="129" s="1"/>
  <c r="J39" i="129"/>
  <c r="J40" i="129" s="1"/>
  <c r="I39" i="129"/>
  <c r="H39" i="129"/>
  <c r="L36" i="129"/>
  <c r="L35" i="129"/>
  <c r="L32" i="129" s="1"/>
  <c r="L34" i="129" s="1"/>
  <c r="G35" i="129"/>
  <c r="H28" i="129"/>
  <c r="I27" i="129"/>
  <c r="L22" i="129"/>
  <c r="L24" i="129" s="1"/>
  <c r="N18" i="129"/>
  <c r="F18" i="129"/>
  <c r="G17" i="129"/>
  <c r="H14" i="129"/>
  <c r="N13" i="129"/>
  <c r="N36" i="129" s="1"/>
  <c r="M13" i="129"/>
  <c r="M36" i="129" s="1"/>
  <c r="L13" i="129"/>
  <c r="L17" i="129" s="1"/>
  <c r="K13" i="129"/>
  <c r="K17" i="129" s="1"/>
  <c r="J13" i="129"/>
  <c r="J17" i="129" s="1"/>
  <c r="J19" i="129" s="1"/>
  <c r="I13" i="129"/>
  <c r="I17" i="129" s="1"/>
  <c r="H13" i="129"/>
  <c r="H36" i="129" s="1"/>
  <c r="G13" i="129"/>
  <c r="G36" i="129" s="1"/>
  <c r="F13" i="129"/>
  <c r="F17" i="129" s="1"/>
  <c r="F19" i="129" s="1"/>
  <c r="N12" i="129"/>
  <c r="N35" i="129" s="1"/>
  <c r="N32" i="129" s="1"/>
  <c r="N34" i="129" s="1"/>
  <c r="M12" i="129"/>
  <c r="M35" i="129" s="1"/>
  <c r="M32" i="129" s="1"/>
  <c r="M34" i="129" s="1"/>
  <c r="L12" i="129"/>
  <c r="K12" i="129"/>
  <c r="K35" i="129" s="1"/>
  <c r="J12" i="129"/>
  <c r="J35" i="129" s="1"/>
  <c r="I12" i="129"/>
  <c r="I35" i="129" s="1"/>
  <c r="H12" i="129"/>
  <c r="H35" i="129" s="1"/>
  <c r="H32" i="129" s="1"/>
  <c r="H34" i="129" s="1"/>
  <c r="F12" i="129"/>
  <c r="F35" i="129" s="1"/>
  <c r="N11" i="129"/>
  <c r="N28" i="129" s="1"/>
  <c r="M11" i="129"/>
  <c r="M18" i="129" s="1"/>
  <c r="L11" i="129"/>
  <c r="L28" i="129" s="1"/>
  <c r="K11" i="129"/>
  <c r="K28" i="129" s="1"/>
  <c r="J11" i="129"/>
  <c r="J18" i="129" s="1"/>
  <c r="I11" i="129"/>
  <c r="I18" i="129" s="1"/>
  <c r="H11" i="129"/>
  <c r="H18" i="129" s="1"/>
  <c r="G11" i="129"/>
  <c r="G18" i="129" s="1"/>
  <c r="F11" i="129"/>
  <c r="F28" i="129" s="1"/>
  <c r="N10" i="129"/>
  <c r="N23" i="129" s="1"/>
  <c r="M10" i="129"/>
  <c r="M23" i="129" s="1"/>
  <c r="L10" i="129"/>
  <c r="L23" i="129" s="1"/>
  <c r="K10" i="129"/>
  <c r="K46" i="129" s="1"/>
  <c r="J10" i="129"/>
  <c r="J23" i="129" s="1"/>
  <c r="I10" i="129"/>
  <c r="I23" i="129" s="1"/>
  <c r="H10" i="129"/>
  <c r="H23" i="129" s="1"/>
  <c r="G10" i="129"/>
  <c r="G23" i="129" s="1"/>
  <c r="F10" i="129"/>
  <c r="F23" i="129" s="1"/>
  <c r="N9" i="129"/>
  <c r="N27" i="129" s="1"/>
  <c r="M9" i="129"/>
  <c r="M27" i="129" s="1"/>
  <c r="L9" i="129"/>
  <c r="L27" i="129" s="1"/>
  <c r="K9" i="129"/>
  <c r="K27" i="129" s="1"/>
  <c r="K29" i="129" s="1"/>
  <c r="J9" i="129"/>
  <c r="J27" i="129" s="1"/>
  <c r="I9" i="129"/>
  <c r="H9" i="129"/>
  <c r="H27" i="129" s="1"/>
  <c r="H29" i="129" s="1"/>
  <c r="G9" i="129"/>
  <c r="G27" i="129" s="1"/>
  <c r="F9" i="129"/>
  <c r="F27" i="129" s="1"/>
  <c r="N8" i="129"/>
  <c r="N45" i="129" s="1"/>
  <c r="M8" i="129"/>
  <c r="M45" i="129" s="1"/>
  <c r="L8" i="129"/>
  <c r="L14" i="129" s="1"/>
  <c r="K8" i="129"/>
  <c r="K14" i="129" s="1"/>
  <c r="J8" i="129"/>
  <c r="J14" i="129" s="1"/>
  <c r="I8" i="129"/>
  <c r="I14" i="129" s="1"/>
  <c r="H8" i="129"/>
  <c r="H22" i="129" s="1"/>
  <c r="H24" i="129" s="1"/>
  <c r="G8" i="129"/>
  <c r="G22" i="129" s="1"/>
  <c r="F8" i="129"/>
  <c r="F22" i="129" s="1"/>
  <c r="C78" i="108"/>
  <c r="I29" i="129" l="1"/>
  <c r="F32" i="129"/>
  <c r="F34" i="129"/>
  <c r="G34" i="129"/>
  <c r="G32" i="129"/>
  <c r="G19" i="129"/>
  <c r="L29" i="129"/>
  <c r="I19" i="129"/>
  <c r="F24" i="129"/>
  <c r="L19" i="129"/>
  <c r="G24" i="129"/>
  <c r="F29" i="129"/>
  <c r="N29" i="129"/>
  <c r="M14" i="129"/>
  <c r="K18" i="129"/>
  <c r="K19" i="129" s="1"/>
  <c r="I22" i="129"/>
  <c r="I24" i="129" s="1"/>
  <c r="M28" i="129"/>
  <c r="M29" i="129" s="1"/>
  <c r="I36" i="129"/>
  <c r="I32" i="129" s="1"/>
  <c r="I34" i="129" s="1"/>
  <c r="I46" i="129"/>
  <c r="F14" i="129"/>
  <c r="N14" i="129"/>
  <c r="M17" i="129"/>
  <c r="M19" i="129" s="1"/>
  <c r="L18" i="129"/>
  <c r="J22" i="129"/>
  <c r="J24" i="129" s="1"/>
  <c r="J36" i="129"/>
  <c r="J32" i="129" s="1"/>
  <c r="J34" i="129" s="1"/>
  <c r="J46" i="129"/>
  <c r="F57" i="129"/>
  <c r="F67" i="129" s="1"/>
  <c r="K23" i="129"/>
  <c r="G14" i="129"/>
  <c r="N17" i="129"/>
  <c r="N19" i="129" s="1"/>
  <c r="K22" i="129"/>
  <c r="K24" i="129" s="1"/>
  <c r="G28" i="129"/>
  <c r="G29" i="129" s="1"/>
  <c r="K36" i="129"/>
  <c r="K32" i="129" s="1"/>
  <c r="K34" i="129" s="1"/>
  <c r="I45" i="129"/>
  <c r="H17" i="129"/>
  <c r="H19" i="129" s="1"/>
  <c r="M22" i="129"/>
  <c r="M24" i="129" s="1"/>
  <c r="I28" i="129"/>
  <c r="K45" i="129"/>
  <c r="M46" i="129"/>
  <c r="N22" i="129"/>
  <c r="N24" i="129" s="1"/>
  <c r="J28" i="129"/>
  <c r="J29" i="129" s="1"/>
  <c r="L45" i="129"/>
  <c r="N46" i="129"/>
  <c r="J42" i="116" l="1"/>
  <c r="I42" i="116"/>
  <c r="H42" i="11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Verbinding9" type="1" refreshedVersion="3" savePassword="1">
    <dbPr connection="DRIVER={Microsoft ODBC Driver for Oracle};UID=fritzkijk;PWD=fritzkijk;ConnectString=vwspr9;" command="SELECT FINTOTAAL.RMT_RAPPORTAGEJAAR, FINTOTAAL.RMT_RAPPORTAGENR, FRZ_HOOFDSTUKKEN.HOOFDSTUKNR, FRZ_SECTOREN.SECTORNR, FRZ_RAPPORTAGEMOMENTEN.TITEL, FRZ_FINANCIERINGSSUBBRONNEN.SUBBRONNR, FRZ_DEELSECTOREN.DEELSECTORNR, FINTOTAAL.JAAR, FINTOTAAL.TOTAALBEDRAG, FRZ_SECTORCLUSTERS.SECTORCLUSTERNR, FRZ_DEELSECTOREN.NAAM, FRZ_FINANCIERINGSSUBBRONNEN.NAAM, FRZ_HOOFDSTUKKEN.NAAM, FRZ_SECTORCLUSTERS.NAAM, FRZ_SECTOREN.NAAM_x000d__x000a_FROM FRITZKIJK.FINTOTAAL FINTOTAAL, FRITZ.FRZ_DEELSECTOREN FRZ_DEELSECTOREN, FRITZ.FRZ_FINANCIERINGSSUBBRONNEN FRZ_FINANCIERINGSSUBBRONNEN, FRITZ.FRZ_HOOFDSTUKKEN FRZ_HOOFDSTUKKEN, FRITZ.FRZ_RAPPORTAGEMOMENTEN FRZ_RAPPORTAGEMOMENTEN, FRITZ.FRZ_SECTORCLUSTERS FRZ_SECTORCLUSTERS, FRITZ.FRZ_SECTOREN FRZ_SECTOREN_x000d__x000a_WHERE FINTOTAAL.RMT_RAPPORTAGEJAAR = FRZ_RAPPORTAGEMOMENTEN.RAPPORTAGEJAAR AND FINTOTAAL.RMT_RAPPORTAGENR = FRZ_RAPPORTAGEMOMENTEN.RAPPORTAGENR AND FINTOTAAL.DSC_ID = FRZ_DEELSECTOREN.ID AND FINTOTAAL.FSB_FBR_BRONNR = FRZ_FINANCIERINGSSUBBRONNEN.FBR_BRONNR AND FRZ_DEELSECTOREN.SCR_ID = FRZ_SECTOREN.ID AND FINTOTAAL.FSB_SUBBRONNR = FRZ_FINANCIERINGSSUBBRONNEN.SUBBRONNR AND FRZ_SECTOREN.SCC_ID = FRZ_SECTORCLUSTERS.ID AND FRZ_SECTOREN.HFD_ID = FRZ_HOOFDSTUKKEN.ID AND ((FINTOTAAL.TOTAALBEDRAG&lt;&gt;0))"/>
  </connection>
</connections>
</file>

<file path=xl/sharedStrings.xml><?xml version="1.0" encoding="utf-8"?>
<sst xmlns="http://schemas.openxmlformats.org/spreadsheetml/2006/main" count="1312" uniqueCount="547">
  <si>
    <t>Geneeskundige geestelijke gezondheidszorg</t>
  </si>
  <si>
    <t xml:space="preserve">Eerstelijnszorg </t>
  </si>
  <si>
    <t>Fysiotherapie</t>
  </si>
  <si>
    <t>Verloskunde</t>
  </si>
  <si>
    <t>Kraamzorg</t>
  </si>
  <si>
    <t>Overig curatieve zorg</t>
  </si>
  <si>
    <t xml:space="preserve">Ziekenvervoer </t>
  </si>
  <si>
    <t>Ambulancevervoer</t>
  </si>
  <si>
    <t>Overig ziekenvervoer</t>
  </si>
  <si>
    <t>Hulpmiddelen</t>
  </si>
  <si>
    <t>Grensoverschrijdende zorg</t>
  </si>
  <si>
    <t xml:space="preserve">Multidisciplinaire zorgverlening </t>
  </si>
  <si>
    <t>SAO</t>
  </si>
  <si>
    <t>HB</t>
  </si>
  <si>
    <t>HB lange omsch.</t>
  </si>
  <si>
    <t>50</t>
  </si>
  <si>
    <t>Opleidingen</t>
  </si>
  <si>
    <t>1.23.51</t>
  </si>
  <si>
    <t>Huisartsenzorg</t>
  </si>
  <si>
    <t>AWBZ</t>
  </si>
  <si>
    <t>1.20.01</t>
  </si>
  <si>
    <t>Tandheelkundige zorg Zvw</t>
  </si>
  <si>
    <t>1.20.04</t>
  </si>
  <si>
    <t>1.20.08</t>
  </si>
  <si>
    <t>Verloskundige zorg</t>
  </si>
  <si>
    <t>1.20.09</t>
  </si>
  <si>
    <t>1.21.05</t>
  </si>
  <si>
    <t>Overig curatieve zorg Zvw</t>
  </si>
  <si>
    <t>1.21.07</t>
  </si>
  <si>
    <t>Geriatrische revalidatiezorg</t>
  </si>
  <si>
    <t>1.22.00</t>
  </si>
  <si>
    <t>1.22.01</t>
  </si>
  <si>
    <t>Overige ziekenvervoer</t>
  </si>
  <si>
    <t>1.22.50</t>
  </si>
  <si>
    <t>1.22.51</t>
  </si>
  <si>
    <t>1.23.50</t>
  </si>
  <si>
    <t>Grensoverschrijdende zorg (buitenland in mpb)</t>
  </si>
  <si>
    <t>Grensoverschrijdende zorg (buitenland niet in mpb)</t>
  </si>
  <si>
    <t>Multidisciplinaire zorgverlening</t>
  </si>
  <si>
    <t>1.25.10</t>
  </si>
  <si>
    <t>Nom en onv loon- en prijsbijstellingen Zvw</t>
  </si>
  <si>
    <t>86</t>
  </si>
  <si>
    <t>Nominaal en onverdeeld</t>
  </si>
  <si>
    <t>Ontvangsten</t>
  </si>
  <si>
    <t>86 ALGEMEEN</t>
  </si>
  <si>
    <t>1.21.16</t>
  </si>
  <si>
    <t>1.21.17</t>
  </si>
  <si>
    <t>Paramedische zorg</t>
  </si>
  <si>
    <t>Beschikbaarheidbijdrage opleidingen Zvw</t>
  </si>
  <si>
    <t>Beschikbaarheidbijdrage academische zorg</t>
  </si>
  <si>
    <t>Beschikbaarheidbijdrage overig msz</t>
  </si>
  <si>
    <t>Beschikbaarheidbijdrage kapitaalsten academische c</t>
  </si>
  <si>
    <t>Huisartsen (bedragen x € 1 miljoen)</t>
  </si>
  <si>
    <t>Tandheelkundige zorg Zvw (bedragen x € 1 miljoen)</t>
  </si>
  <si>
    <t>Wijkverpleging</t>
  </si>
  <si>
    <t>Wijkverpleging (bedragen x € 1 miljoen)</t>
  </si>
  <si>
    <t>Gegevens</t>
  </si>
  <si>
    <t>1.20.18</t>
  </si>
  <si>
    <t>Zintuigelijk gehandicapten</t>
  </si>
  <si>
    <t>Tweedelijnszorg</t>
  </si>
  <si>
    <t>De ambulancezorg kent twee kerntaken: spoedvervoer en besteld vervoer. Daarnaast staan ambulances ook paraat voor geneeskundige hulp bij ongevallen en rampen. Op deze sector worden tevens de uitgaven Centrale Posten Ambulancevervoer (CPA) verantwoord.</t>
  </si>
  <si>
    <t>Eerstelijnsverblijf</t>
  </si>
  <si>
    <t>Eindtotaal</t>
  </si>
  <si>
    <t>1.21.19</t>
  </si>
  <si>
    <t>Med Spec Zorg</t>
  </si>
  <si>
    <t>1.20.20</t>
  </si>
  <si>
    <t>Autonoom</t>
  </si>
  <si>
    <t>Beleidsmatig</t>
  </si>
  <si>
    <t>Ontvangsten Zvw (bedragen x € 1 miljoen)</t>
  </si>
  <si>
    <t>Grensoverschrijdende zorg (bedragen x € 1 miljoen)</t>
  </si>
  <si>
    <t>Opleidingen (bedragen x € 1 miljoen)</t>
  </si>
  <si>
    <t>Ambulancevervoer (bedragen x € 1 miljoen)</t>
  </si>
  <si>
    <t>Hulpmiddelen (bedragen x € 1 miljoen)</t>
  </si>
  <si>
    <t>Geneeskundige ggz (bedragen x € 1 miljoen)</t>
  </si>
  <si>
    <t>Overig curatieve zorg (bedragen x € 1 miljoen)</t>
  </si>
  <si>
    <t>Multidisciplinaire zorgverlening (bedragen x € 1 miljoen)</t>
  </si>
  <si>
    <t>Paramedische zorg (bedragen x € 1 miljoen)</t>
  </si>
  <si>
    <t>Verloskunde (bedragen x € 1 miljoen)</t>
  </si>
  <si>
    <t>Kraamzorg (bedragen x € 1 miljoen)</t>
  </si>
  <si>
    <t>Medisch-specialistische zorg (bedragen x € 1 miljoen)</t>
  </si>
  <si>
    <t>Beschikbaarheidbijdrage academische zorg (bedragen x € 1 miljoen)</t>
  </si>
  <si>
    <t>1.25.51</t>
  </si>
  <si>
    <t>Maatregelen onverdeeld Zvw</t>
  </si>
  <si>
    <t>Tandheelkundige zorg</t>
  </si>
  <si>
    <t>Eigen betalingen Zvw</t>
  </si>
  <si>
    <t>Bruto Zvw</t>
  </si>
  <si>
    <t>Netto Zvw</t>
  </si>
  <si>
    <t>Zorg voor zintuiglijk gehandicapten (bedragen x € 1 miljoen)</t>
  </si>
  <si>
    <t>Nominaal en onverdeeld Zvw (bedragen x € 1 miljoen)</t>
  </si>
  <si>
    <t xml:space="preserve">De paramedische zorg omvat fysiotherapie, oefentherapie Caesar, oefentherapie Mensendieck, logopedie, ergotherapie en dieetadvisering. </t>
  </si>
  <si>
    <t>Overig ziekenvervoer (bedragen x € 1 miljoen)</t>
  </si>
  <si>
    <t>ontv</t>
  </si>
  <si>
    <t>De multidisciplinaire zorgverlening (MDZ) betreft ketenzorg en geïntegreerde eerstelijnszorg. Binnen de ketens wordt zorg verleend waarbij zorgaanbieders van diverse disciplines de zorgonderdelen in samenhang en in samenwerking met de betreffende patiënt leveren.</t>
  </si>
  <si>
    <t>1.25.54</t>
  </si>
  <si>
    <t>1.25.55</t>
  </si>
  <si>
    <t>Medisch-specialistische zorg</t>
  </si>
  <si>
    <t>Groeiruimte onverdeeld Zvw</t>
  </si>
  <si>
    <t>Fonds omsch.</t>
  </si>
  <si>
    <t>SAO lange omsch.</t>
  </si>
  <si>
    <t>16 VWS BEGROTING</t>
  </si>
  <si>
    <t>GEMEENTEFONDS (B)</t>
  </si>
  <si>
    <t>EIGEN BETALING AWBZ</t>
  </si>
  <si>
    <t>EIGEN BETALING ZVW</t>
  </si>
  <si>
    <t>ZVW</t>
  </si>
  <si>
    <t>Bruto wlz</t>
  </si>
  <si>
    <t>Netto wlz</t>
  </si>
  <si>
    <t>80+81</t>
  </si>
  <si>
    <t>Deze sector bevat de eerstelijns tandheelkundige zorg.</t>
  </si>
  <si>
    <t>Op deze sector worden de uitgaven geraamd en verantwoord voor extramurale hulpmiddelen die verstrekt worden krachtens de Regeling hulpmiddelen.</t>
  </si>
  <si>
    <t>Binnen de aanspraak wijkverpleging is sprake van zowel verpleging als verzorging. Hierbij gaat het om verpleegkundige handelingen zoals wondverzorging, injecties en catheterisaties en verzorgende handelingen zoals wassen en aankleden. Binnen de aanspraak wijkverpleging zijn naast de (wijk)verpleegkundige ook verzorgenden en gespecialiseerde verpleegkundigen werkzaam. Financiering kan ook plaatsvinden via een persoonsgebonden budget.</t>
  </si>
  <si>
    <t xml:space="preserve">Deze sector betreft de grensoverschrijdende zorg binnen en buiten het macroprestatiebedrag (mpb). Binnen het mpb betreft het zorgkosten gemaakt in het buitenland door verzekerden bij Nederlandse zorgverzekeraars. 
De grensoverschrijdende zorg buiten het mpb betreft de lasten van internationale verdragen. Het gaat om kosten van zorg aan personen die buiten Nederland wonen en niet aan Nederlandse sociale verzekeringswetgeving zijn onderworpen, maar die op grond van een Europese verordening of een door Nederland gesloten verdrag inzake sociale zekerheid recht hebben op geneeskundige zorg ten laste van Nederland. Het betreft ook de kosten van medische zorg voor personen die verzekerd zijn in het buitenland en langdurig of kortdurend verblijven in Nederland. Deze kosten worden doorberekend aan de internationale verdragspartners. Deze baten worden in mindering gebracht op de lasten.
</t>
  </si>
  <si>
    <t>In deze sector worden de uitgaven aan medisch-specialistische zorg verantwoord.</t>
  </si>
  <si>
    <t>Geriatrische revalidatiezorg richt zich met name op kwetsbare ouderen met meerdere aandoeningen, die in het ziekenhuis een medisch-specialistische behandeling hebben ondergaan. Doel is hen te helpen terug te keren naar de oude woonsituatie en maatschappelijk te blijven participeren.
Verblijf dat medisch noodzakelijk is in verband met geneeskundige zorg valt onder de Zorgverzekeringswet. Verblijf in verband met zorg zoals huisartsen die plegen te bieden – het zogenoemde eerstelijnsverblijf – is onder deze aanspraak mogelijk.</t>
  </si>
  <si>
    <t>Geriatrische revalidatiezorg en eerstelijnsverblijf (bedragen x € 1 miljoen)</t>
  </si>
  <si>
    <t>Op deze sector worden de specialistische vervolgopleidingen uit het zogenaamde opleidingsfonds (inclusief de opleiding tot huisarts) en een aantal ggz-opleidingen via een beschikbaarheidbijdrage op grond van de Wet marktordening gezondheidszorg (Wmg) gefinancierd. De uitvoering geschiedt door de NZa. De betalingen lopen via het Zorginstituut Nederland.</t>
  </si>
  <si>
    <t>Bruto zorguitgaven</t>
  </si>
  <si>
    <t>Netto zorguitgaven</t>
  </si>
  <si>
    <t>Op deze sector worden de uitgaven voor kraamzorg geraamd en verantwoord. De kraamzorg is tweeledig. Allereerst houdt deze de partusassistentie in: de ondersteuning bij de bevalling door de verloskundige. Daarnaast levert de kraamverzorgende hulp gedurende de eerste dagen na de bevalling en geeft zij advies met betrekking tot de verzorging van de pasgeborene en de kraamvrouw.</t>
  </si>
  <si>
    <t xml:space="preserve">Zorg aan zintuiglijk beperkten betreft de zorg aan auditief en/of communicatief beperkten, visueel beperkten en doofblinden vanuit de Zorgverzekeringswet.  </t>
  </si>
  <si>
    <t>Deze sector bevat de extramuraal verstrekte verloskundige zorg. De verloskundige zorg verricht door huisartsen is bij de sector huisartsenzorg opgenomen.</t>
  </si>
  <si>
    <t>De sector overig curatieve zorg omvat onder andere de huisartsenlaboratoria, trombosediensten en de uitgaven op basis van de beleidsregel innovatie. Per 2019 zijn ook de uitgaven voor de Gecombineerde Leefstijl Interventie (GLI) hier ondergebracht.</t>
  </si>
  <si>
    <t>Deze niet-beleidsmatige sector heeft een technisch-administratief karakter. Vanuit deze sector vinden overboekingen van loon- en prijsbijstelling naar de loon- en prijsgevoelige deelsectoren plaats. Ook worden er taakstellingen of extra middelen op deze sector geplaatst die nog niet aan de sectoren zijn toegedeeld.</t>
  </si>
  <si>
    <t>Deze sector betreft de opbrengst van het eigen risico binnen de Zvw.</t>
  </si>
  <si>
    <t>Deze sector bevat de huisartsenzorg. De uitgaven bestaan uit vergoedingen voor inschrijftarieven, consulttarieven (ook voor de poh ggz en poh somatische zorg), avond- nacht en weekenddiensten, overige tarieven, bijzondere betalingen, resultaatbeloning &amp; zorgvernieuwing huisartsen, verloskundige hulp door huisartsen en het deel van de kwaliteitsgelden dat betrekking heeft op ondersteuning van de eerstelijnszorg (middelen voor de Regionale Ondersteuningsstructuren).</t>
  </si>
  <si>
    <t>Opbouw van de Zvw-uitgaven per sector (bedragen x € 1 miljoen)</t>
  </si>
  <si>
    <t>Zintuiglijk gehandicapten</t>
  </si>
  <si>
    <t>Beschikbaarheidbijdrage overig medische-specialistische zorg</t>
  </si>
  <si>
    <t>1.11.02.01</t>
  </si>
  <si>
    <t>1.11.02.02</t>
  </si>
  <si>
    <t>1.11.02.03</t>
  </si>
  <si>
    <t>1.11.02.04</t>
  </si>
  <si>
    <t>1.11.02.05</t>
  </si>
  <si>
    <t>1.11.02.06</t>
  </si>
  <si>
    <t>1.11.02.07</t>
  </si>
  <si>
    <t>Zorg voor zintuigelijk gehandicapten</t>
  </si>
  <si>
    <t>1.11.03.01</t>
  </si>
  <si>
    <t>1.11.03.02</t>
  </si>
  <si>
    <t>Geriatrische revalidatiezorg en eerstelijnsverblij</t>
  </si>
  <si>
    <t>1.11.03.03</t>
  </si>
  <si>
    <t>1.11.03.04</t>
  </si>
  <si>
    <t>Beschikbaarheidbijdragen overig msz</t>
  </si>
  <si>
    <t>1.11.03.06</t>
  </si>
  <si>
    <t>1.11.04.01</t>
  </si>
  <si>
    <t>1.11.05.01</t>
  </si>
  <si>
    <t>1.11.05.02</t>
  </si>
  <si>
    <t>1.11.06.01</t>
  </si>
  <si>
    <t>1.11.07.01</t>
  </si>
  <si>
    <t>1.11.07.02</t>
  </si>
  <si>
    <t>1.11.08.01</t>
  </si>
  <si>
    <t>1.11.09.01</t>
  </si>
  <si>
    <t>1.11.10.01</t>
  </si>
  <si>
    <t>1.11.10.02</t>
  </si>
  <si>
    <t>1.11.10.03</t>
  </si>
  <si>
    <t>1.20.00</t>
  </si>
  <si>
    <t>1.23.04</t>
  </si>
  <si>
    <t>Beschikbaarheidbijdrage ggz</t>
  </si>
  <si>
    <t>1.23.05</t>
  </si>
  <si>
    <t>Langdurige ggz B</t>
  </si>
  <si>
    <t>1.23.06</t>
  </si>
  <si>
    <t>Ggz Zvw</t>
  </si>
  <si>
    <t>1.25.07</t>
  </si>
  <si>
    <t>1.25.50</t>
  </si>
  <si>
    <t>1.25.53</t>
  </si>
  <si>
    <t>1.25.57</t>
  </si>
  <si>
    <t>1.90.00</t>
  </si>
  <si>
    <t>Nom en onvoorzien algemeen Zvw</t>
  </si>
  <si>
    <t>1.90.50</t>
  </si>
  <si>
    <t>Apotheekzorg</t>
  </si>
  <si>
    <t>Apotheekzorg- en hulpmiddelen</t>
  </si>
  <si>
    <t>Apotheekzorg (bedragen x € 1 miljoen)</t>
  </si>
  <si>
    <t>H16 Z bruto</t>
  </si>
  <si>
    <t>H16 Z ontvangsten</t>
  </si>
  <si>
    <t>H16 Z netto</t>
  </si>
  <si>
    <t>86 Aanvullende post Financien</t>
  </si>
  <si>
    <t>Maatregelen Rutte IV</t>
  </si>
  <si>
    <t>Overig beleidsmatig</t>
  </si>
  <si>
    <t>Loon- en prijsontwikkeling</t>
  </si>
  <si>
    <t>Extrapolatie</t>
  </si>
  <si>
    <t>Op deze sector worden de uitgaven voor apotheekzorg geraamd en verantwoord.</t>
  </si>
  <si>
    <t>16 VWS BEGROTING ontvangsten</t>
  </si>
  <si>
    <t>waarvan eerstelijnsverblijf</t>
  </si>
  <si>
    <t>waarvan geriatrische revalidatiezorg</t>
  </si>
  <si>
    <t>Transformatiemiddelen IZA</t>
  </si>
  <si>
    <t>Transformatiemiddelen IZA (bedragen x € 1 miljoen)</t>
  </si>
  <si>
    <t>Op grond van het Integraal Zorgakkoord (IZA) zijn in de jaren 2023-2027 zogenoemde transformatiemiddelen beschikbaar om de noodzakelijke transformatie naar arbeidsbesparende, passende zorg te realiseren en/of te versnellen. Met de transformatiemiddelen kunnen individuele, lokale, regionale of landelijke initiatieven worden ondersteund die bijdragen aan de verwezenlijking van de inhoudelijke doelen en financiële opgave van het IZA. De transformatiemiddelen worden grotendeels toegekend via de zorgverzekeraars. Daarvan kan worden afgeweken als financiering via VWS logischer is. In totaal is in de jaren 2023-2027 € 2,8 miljard aan transformatiemiddelen beschikbaar. Bij ontwerpbegroting 2023, eerste suppletoire begroting 2023 [en ontwerpbegroting 2024] is in totaal € PM overgeheveld naar de VWS-begroting voor activiteiten die via VWS worden gefinancierd.</t>
  </si>
  <si>
    <t>De transformatiemiddelen die via zorgverzekeraars worden toegekend komen ten goede aan de IZA-sectoren. Door (tijdelijke) toevoeging van deze Zvw-sector is het mogelijk om deze middelen specifiek inzichtelijk te maken en houden. Daarmee wordt ook voorkomen dat toerekening aan afzonderlijke Zvw-sectoren plaatsvindt. De transformatiemiddelen zijn immers niet relevant voor de realisatie van de in het IZA afgesproken financiële kaders per sector. Om te borgen dat de verschillende sectoren de noodzakelijke transformaties kunnen inzetten, is in het IZA overigens afgesproken dat 50% van de transformatiemiddelen voor zorgsectoren zijn geoormerkt naar rato van hun gebudgetteerde omzet in 2023. Om die reden zal de inzet van transformatiemiddelen voor de betreffende sectoren worden gemonitord.</t>
  </si>
  <si>
    <t>Actualisering zorguitgaven Q4 2023</t>
  </si>
  <si>
    <t>1.11.11.01</t>
  </si>
  <si>
    <t>Telt niet mee ivm afshaffen deelplafonds</t>
  </si>
  <si>
    <t>Gecorrigeerd</t>
  </si>
  <si>
    <t>80 Prijsbijstelling</t>
  </si>
  <si>
    <t>81 Arbeidsvoorwaarden</t>
  </si>
  <si>
    <t>Uitdraai SAP</t>
  </si>
  <si>
    <t>Wlz</t>
  </si>
  <si>
    <t>Eigen betaling ZVW</t>
  </si>
  <si>
    <t>Eigen betaling Wlz</t>
  </si>
  <si>
    <t>Gemeentefonds(B)</t>
  </si>
  <si>
    <t>AP-middelen Financiën</t>
  </si>
  <si>
    <t>Bruto Wmo beschermd wonen+AP</t>
  </si>
  <si>
    <t>Netto Wmo beschermd wonen+AP</t>
  </si>
  <si>
    <t>Wmo beschermd wonen</t>
  </si>
  <si>
    <t>Controle</t>
  </si>
  <si>
    <t>Som van 2021</t>
  </si>
  <si>
    <t>Som van 2022</t>
  </si>
  <si>
    <t>Som van 2023</t>
  </si>
  <si>
    <t>Som van 2024</t>
  </si>
  <si>
    <t>Som van 2025</t>
  </si>
  <si>
    <t>Som van 2026</t>
  </si>
  <si>
    <t>Som van 2027</t>
  </si>
  <si>
    <t>Som van 2028</t>
  </si>
  <si>
    <t>Som van 2029</t>
  </si>
  <si>
    <t>Som van 2030</t>
  </si>
  <si>
    <t>Stand ontwerpbegroting 2025</t>
  </si>
  <si>
    <r>
      <t>Bijstellingen 1</t>
    </r>
    <r>
      <rPr>
        <vertAlign val="superscript"/>
        <sz val="8"/>
        <color indexed="8"/>
        <rFont val="Verdana"/>
        <family val="2"/>
      </rPr>
      <t>e</t>
    </r>
    <r>
      <rPr>
        <sz val="8"/>
        <color indexed="8"/>
        <rFont val="Verdana"/>
        <family val="2"/>
      </rPr>
      <t xml:space="preserve"> suppletoire begroting 2025</t>
    </r>
  </si>
  <si>
    <r>
      <t>Toelichting bijstellingen  1</t>
    </r>
    <r>
      <rPr>
        <b/>
        <vertAlign val="superscript"/>
        <sz val="8"/>
        <color indexed="8"/>
        <rFont val="Verdana"/>
        <family val="2"/>
      </rPr>
      <t>e</t>
    </r>
    <r>
      <rPr>
        <b/>
        <sz val="8"/>
        <color indexed="8"/>
        <rFont val="Verdana"/>
        <family val="2"/>
      </rPr>
      <t xml:space="preserve"> suppletoire begroting 2025</t>
    </r>
  </si>
  <si>
    <t>Loon- en prijsbijstelling (tranche 2025)</t>
  </si>
  <si>
    <t>Besparingsverlies eigen risico</t>
  </si>
  <si>
    <t>Meedenkadviezen van HAZ naar MSZ</t>
  </si>
  <si>
    <r>
      <t>Toelichting bijstellingen 1</t>
    </r>
    <r>
      <rPr>
        <b/>
        <vertAlign val="superscript"/>
        <sz val="8"/>
        <color indexed="8"/>
        <rFont val="Verdana"/>
        <family val="2"/>
      </rPr>
      <t>e</t>
    </r>
    <r>
      <rPr>
        <b/>
        <sz val="8"/>
        <color indexed="8"/>
        <rFont val="Verdana"/>
        <family val="2"/>
      </rPr>
      <t xml:space="preserve"> suppletoire begroting 2025</t>
    </r>
  </si>
  <si>
    <t>Actualisatie zorguitgaven Q4 2024</t>
  </si>
  <si>
    <t>Technische schuif: Wijkklinieken</t>
  </si>
  <si>
    <t>Zorgprogramma Huntington</t>
  </si>
  <si>
    <t>Herschikking beschikbaarheidbijdrage</t>
  </si>
  <si>
    <t>Technisch</t>
  </si>
  <si>
    <t>Actualisering zorguitgaven Q4 2024</t>
  </si>
  <si>
    <t>Overboeking transformatiemiddelen</t>
  </si>
  <si>
    <t>Kasschuif Transformatiemiddelen</t>
  </si>
  <si>
    <t>Overheveling verwarde personen</t>
  </si>
  <si>
    <t>De raming van de loon- en prĳsontwikkeling is voor 2025 en verder aangepast op basis van actuele macro-economische inzichten van het Centraal Planbureau (CPB).</t>
  </si>
  <si>
    <t>Actualisatie eigen risico</t>
  </si>
  <si>
    <t>Actualisatie wijkverpleging</t>
  </si>
  <si>
    <t>Alternatieve invulling ombuiging subsidie  bij- en nascholing medisch-specialisten</t>
  </si>
  <si>
    <t>Dekking amendement t.b.v. OCW-begroting</t>
  </si>
  <si>
    <t>Actualisatie kostenverdelingen raming eigen risico</t>
  </si>
  <si>
    <t>Actualisatie multidisciplinaire zorgverlening MDZ</t>
  </si>
  <si>
    <t>Actualisatie geneeskundige geestelijke gezondheidszorg (GGZ)</t>
  </si>
  <si>
    <t>Actualisatie Medisch-specialistische zorg (MSZ)</t>
  </si>
  <si>
    <t>Tegenvaller RS-vaccinatie (deel MSZ)</t>
  </si>
  <si>
    <t>Pakketmaatregel geneesmiddelen</t>
  </si>
  <si>
    <t>Tegenvaller RS-vaccinatie (deel Apotheekzorg)</t>
  </si>
  <si>
    <t>De mutaties in de uitgavenramingen voor de Zvw leiden samen tot een opwaartse bĳstelling van de opbrengsten van het eigen risico in 2025 tot en met 2029. In 2030 is er sprake van een neerwaartse bĳstelling.</t>
  </si>
  <si>
    <t>Jaarlĳks wordt de raming van het eigen risico in de VWS-begroting geüpdatet met de nieuwste verdeling van zorgkosten en geĳkt aan de raming van het eigen risico uit het onderzoek naar de risicoverevening. Beide gebeuren op basis van data van de Erasmus Universiteit. Dit leidt per saldo tot een opwaartse bĳstelling van de verwachte opbrengsten van het eigen risico.</t>
  </si>
  <si>
    <t>Door opname van het RS-vaccin in het Rĳksvaccinatieprogramma ontstaat een structurele besparing van € 8 miljoen in het kader apotheekzorg en € 8 miljoen in het kader medisch-specialistische zorg. In de voorjaarsbesluitvorming 2024 is abusievelĳk verondersteld dat deze besparingen al in 2025 volledig zouden optreden. Aangezien de vaccinatie in het najaar van 2025 start, treedt er een kleinere besparing van € 2 miljoen op in 2025. Er is daarom in 2025 sprake van een incidenteel besparingsverlies van € 6 miljoen bĳ zowel apotheekzorg als medisch-specialistische zorg.</t>
  </si>
  <si>
    <t>Middels amendement Bontenbal c.s. is een aantal maatregelen op de OCW-begroting teruggedraaid. Vanuit de VWS-begroting worden deze gedekt met de maatregelen bĳ- en nascholing medisch-specialisten (€ 165 miljoen structureel) en het aanpakken van de beloningen voor medisch-specialisten in maatschappen (€ 150 miljoen structureel). De maatregel bĳ- en nascholing medisch-specialisten wordt alternatief ingevuld door het inzetten van een deel van de onderuitputting in de wĳkverpleging.</t>
  </si>
  <si>
    <t>Nota v. wijziging ontwerpwet 2025</t>
  </si>
  <si>
    <t>Toelichting bijstellingen Nota v. wijziging ontwerpwet 2025</t>
  </si>
  <si>
    <t>Ter dekking van het besparingsverlies van het later invoeren van het trancheren van het eigen risico wordt de IZA transformatiemiddelen ingezet. De transformatiemiddelen worden later weer aangevuld vanuit loon- en prĳsbĳstelling.</t>
  </si>
  <si>
    <t>Op basis van actuele verwachtingen over de inzet van transformatiemiddelen worden met deze kasschuif de middelen in de juiste jaren geplaatst</t>
  </si>
  <si>
    <t>Met deze mutatie wordt een deel van de IZA transformatiemiddelen (premiegefinancierd) verschoven naar de begrotingsgefinancierdebegrotingsgefinancierdeuitgaven, zodat de SPUK transformatiemiddelen kan worden verhoogd. Zorgverzekeraars kunnen namelĳk alleen Zvw-aanbieders financieren voor de uitvoering van transformatieplannen. Bĳ een aantal transformatieplannen zĳn echter ook gemeentes betrokken en daarvoor is er de SPUK transformatiemiddelen. Middelen worden overgeheveld op het moment dat die ook daadwerkelĳk nodig zĳn voor het financieren van gemeentes bĳ deelname aan transformatieplannen.</t>
  </si>
  <si>
    <t xml:space="preserve">Van de meevaller van € 12,7 miljoen bij de kraamzorg wordt verwacht dat die structureel doorwerkt in 2025 en verder. </t>
  </si>
  <si>
    <t xml:space="preserve">Dit betreft de uitgaven voor de geneeskundige GGZ en tot en met 2024 de beschikbaarheidsbijdragen GGZ. Vanaf 2025 vallen deze beschikbaarheidbijdragen namelijk niet meer onder het MBI-kader GGZ. Hiervoor is gekozen, omdat de financiering van beschikbaarheidsbijdragen via de NZa loopt wat betekent dat IZA-partijen geen invloed of zeggenschap hebben op verleningen en vaststellingen. </t>
  </si>
  <si>
    <t xml:space="preserve">Op deze sector worden de uitgaven geraamd van de beschikbaarheidbijdragen ten behoeve van de spoedeisende hulp, Calamiteitenhospitaal, MMT (mobiele medische teams) met helikopter en voertuig, ambulancehelikopter Waddeneilanden, coördinatie traumazorg en ROAZ, gespecialiseerde brandwondenzorg, OTO (opleiden, trainen en oefenen), acute verloskunde, post mortem orgaanuitname en weefseluitnameteams. De beschikbaarheidbijdragen academische zorg (incl. kapitaallasten academische zorg) en opleidingen worden apart gepresenteerd. Met ingang van 2025 is de  beschikbaarheidsbijdrage GGZ (psychotraumazorg) overgeheveld van de sector GGZ naar de beschikbaarheidbijdragen curatieve zorg (voorheen bbb overig MSZ genoemd). Hiervoor is gekozen, omdat de financiering van beschikbaarheidsbijdragen via de NZa loopt wat betekent dat IZA-partijen geen invloed of zeggenschap hebben op verleningen en vaststellingen. </t>
  </si>
  <si>
    <t>Om de stand van het jaar 2030 te berekenen zĳn de begrotingstanden 2029 geëxtrapoleerd naar 2030. Bĳ deze extrapolatie wordt rekening gehouden met de technische bĳstellingen in 2030 met betrekking tot volumegroei, raming loon- en prĳsbĳstelling en doorwerking van eerdere beleidsmaatregelen. Bĳ deze posten komt de raming 2030 niet overeen met de raming 2029.</t>
  </si>
  <si>
    <t>Voor de opname van de behandeling van ernstige axiale spondyloartritis in het basispakket Zvw wordt het kader oefentherapie verhoogd.</t>
  </si>
  <si>
    <t>Het kabinet heeft besloten af te zien van de in 2026 voorgenomen tranchering van het eigen risico (€ 150 per behandeling in de MSZ). Dit leidt in 2026 naar verwachting tot extra uitgaven op de verschillende Zvw-sectoren (€ 318 miljoen, waarvan € 52 miljoen was gereserveerd op Nominaal en onverdeeld Zvw) en hogere ontvangsten eigen risico (€ 118 miljoen). Per saldo is sprake van een besparingsverlies van € 200 miljoen. Dit wordt gedekt binnen de premiegefinancierde uitgaven van de VWS begroting.</t>
  </si>
  <si>
    <t xml:space="preserve">Van de tegenvaller van € 7,7 miljoen bij de zorg voor zintuiglijk gehandicapten wordt verwacht dat die doorwerkt in 2025 en verder. </t>
  </si>
  <si>
    <t>Loon- en prijsbijstelling (tranche 2025). Dit is inclusief de LPO voor de beschikbaarheidsbijdrage GGZ.</t>
  </si>
  <si>
    <t xml:space="preserve">Van de tegenvaller van € 2,1 miljoen bij de beschikbaarheid bijdrage overige zorg voor zintuiglijkgehandicapten wordt verwacht dat die doorwerkt in 2025 en verder. </t>
  </si>
  <si>
    <t>Een deel van de meevaller op deze sector (€ 7,8 miljoen) in 2024 heeft betrekking op de extramuraal werkende medisch specialisten. Dit onderdeel is vanaf 2025 overgeheveld naar het kader medisch-specialistische zorg. Dit deel van de onderschrijding zal zich daarom in deze sector niet meer voordoen vanaf 2025. Van de meevaller van € 34,9 miljoen in 2024 resteert na correctie een meevaller van € 27,1 miljoen vanaf 2025.</t>
  </si>
  <si>
    <t xml:space="preserve">Van de meevaller bij apotheekzorg in 2024 wordt verwacht dat die doorwerkt in 2025 en verder. </t>
  </si>
  <si>
    <r>
      <t>Van de meevaller bij de hulpmiddelen van € 22,3 miljoen in 2024 wordt verwacht dat die</t>
    </r>
    <r>
      <rPr>
        <strike/>
        <sz val="8"/>
        <rFont val="Verdana"/>
        <family val="2"/>
      </rPr>
      <t xml:space="preserve"> </t>
    </r>
    <r>
      <rPr>
        <sz val="8"/>
        <rFont val="Verdana"/>
        <family val="2"/>
      </rPr>
      <t xml:space="preserve">doorwerkt in 2025 en verder. </t>
    </r>
  </si>
  <si>
    <t xml:space="preserve">Van de meevaller bij het ambulance ervoer van € 26,3 miljoen in 2024 wordt verwacht dat die doorwerkt in 2025 en verder. </t>
  </si>
  <si>
    <t xml:space="preserve">Van de tegenvaller van € 21,9 miljoen bij de grensoverschrijdende zorg binnen MPB in 2024 wordt verwacht dat die doorwerkt in 2025 en verder. Bij de GOZ buiten MPB (lasten internationale verdragen) heeft het CAK een meevaller van € 150 mln. gerapporteerd in 2024 ten opzichte van hun eerdere ramingen. Het CAK geeft aan dat dit komt omdat ze in 2024 minder declaraties hebben kunnen verwerken dan verwacht en dat ze de opgelopen achterstand in 2025 verwachten weg te werken en in dat jaar een tegenvaller van € 150 mln. verwachten. De achterstand is deels opgelopen door de overstap op een ander betaalsysteem voor declaraties van Nederlandse verdragsgerechtigden in het buitenland en deels het gevolg van opnieuw vertraging bij de afhandeling van in Nederland gemaakte kosten door verdragsgerechtigden. Omdat de afrekening op kasbasis plaatsvindt ontstaat een meevaller van € 149,4 miljoen in 2024 en een even grote incidentele tegenvaller in 2025.   </t>
  </si>
  <si>
    <t xml:space="preserve">Met ingang van 2025 wordt de beschikbaarheidsbijdrage GGZ (psychotraumazorg) overgeheveld van het GGZ-kader naar de beschikbaarheidbijdragen curatieve zorg (voorheen bbb overig MSZ genoemd). Hiervoor is gekozen, omdat de financiering van beschikbaarheidsbijdragen via de NZa loopt wat betekent dat IZA-partijen geen invloed of zeggenschap hebben op verleningen en vaststellingen. Verder geldt dat alle andere beschikbaarheidbijdragen ook geen onderdeel uitmaken van de MBI en IZA-kaders. Omdat de omvang van deze post beperkt is, is ervoor gekozen om deze post voortaan te bundelen met de Beschikbaarheidbijdragen overig MSZ (die om die reden vanaf 2025 beschikbaarheidsbijdrage curatieve zorg wordt genoemd). </t>
  </si>
  <si>
    <t>Beschikbaarheidbijdragen curatieve zorg (bedragen x € 1 miljoen)</t>
  </si>
  <si>
    <t>Het kabinet heeft besloten af te zien van de in 2026 voorgenomen tranchering van het eigen risico (€ 150 per behandeling in de MSZ). Dit leidt in 2026 naar verwachting tot extra uitgaven op de verschillende Zvw-sectoren (€ 318 miljoen) en hogere ontvangsten eigen risico (€ 118 miljoen). Per saldo is sprake van een besparingsverlies van € 200 miljoen.</t>
  </si>
  <si>
    <t xml:space="preserve">Een beperkt deel van het programmabudget voor het dossier verwarde personen stond gereserveerd binnen de premiegefinancierde uitgaven. Aangezien de afgelopen jaren de uitgaven voor dit programma voornamelĳk op de VWS-begroting zĳn geweest en dit ook de verwachting is voor toekomstige jaren, worden de middelen structureel overgeheveld naar de begrotingsgefinancierde uitgaven. </t>
  </si>
  <si>
    <t xml:space="preserve">Loon- en prijsbijstelling (tranche 2025). </t>
  </si>
  <si>
    <t>Dit betreft de oploop (in 2030) van de maatregel opschaling digitale zorg uit het Hoofdlijnenakkoord.</t>
  </si>
  <si>
    <t>Herschikking Meer Tijd voor de Patiënt</t>
  </si>
  <si>
    <t>Dekking transformatiemiddelen SPUK</t>
  </si>
  <si>
    <t>Het kabinet heeft besloten af te zien van de in 2026 voorgenomen tranchering van het eigen risico (€ 150 per behandeling in de MSZ). Dit leidt in 2026 naar verwachting tot extra uitgaven op de verschillende Zvw-sectoren waaronder de hulpmiddelen.</t>
  </si>
  <si>
    <t>Het kabinet heeft besloten af te zien van de in 2026 voorgenomen tranchering van het eigen risico (€ 150 per behandeling in de MSZ). Dit leidt in 2026 naar verwachting tot extra uitgaven op de verschillende Zvw-sectoren, waaronder de apotheekzorg.</t>
  </si>
  <si>
    <t>Het kabinet beperkt de aanspraak op zelfzorggeneesmiddelen in de Zorgverzekeringswet. Dit zĳn geneesmiddelen die beschikbaar zĳn in de vrĳe verkoop. Het bedrag is een taakstellende opbrengst, die wordt ingevuld met de verder uit te werken aanpassing van de aanspraak.</t>
  </si>
  <si>
    <t>Er komt een pilot van twee jaar waarbij de vergoedingslimieten binnen het Geneesmiddelenvergoedingssysteem (GVS) voor antimicrobiële (AMR) geneesmiddelen buiten werking worden gesteld. Om deze pilot te bekostigen wordt cumulatief 12,0 miljoen euro in 2025 tot en met 2027 overgeboekt van de VWS-begroting naar de premiegefinancierde zorguitgaven.</t>
  </si>
  <si>
    <t>Het overig ziekenvervoer betreft het vervoer van patiënten van en naar zorgaanbieders. Hiervoor in aanmerking komen verzekerden die chemo- of radiotherapie ondergaan, nierdialyse ondergaan, zich uitsluitend in een rolstoel kunnen verplaatsen, zeer slechtziend zijn of van hun zorgverzekeraar hiervoor toestemming hebben gekregen. Het betreft zowel commercieel vervoer als vergoeding van de kosten van openbaar vervoer. Per 1 januari 2019 wordt aan de aanspraak voor ziekenvervoer het vervoer ten behoeve van consulten, (na)controles en (bloed)onderzoek toegevoegd, indien deze als onderdeel van de primaire behandeling noodzakelijk zijn.</t>
  </si>
  <si>
    <t>De Tweede Kamer heeft bĳ motie TK 2024/2025 29282, nr. 591 gevraagd om een alternatieve invulling te vinden voor de ombuiging «subsidie bĳ- en nascholing medisch specialisten» binnen het domein van de begroting van VWS. Deze alternatieve invulling is gevonden door een deel van de structurele onderuitputting binnen de sector wĳkverpleging hiervoor aan te wenden; zie mutatie actualisatie wĳkverpleging.</t>
  </si>
  <si>
    <t>Het kabinet heeft besloten af te zien van de in 2026 voorgenomen tranchering van het eigen risico (€ 150 per behandeling in de MSZ). Dit leidt in 2026 naar verwachting tot extra uitgaven op de verschillende Zvw-sectoren waaronder de huisartsenzorg.</t>
  </si>
  <si>
    <t>Het kabinet heeft besloten af te zien van de in 2026 voorgenomen tranchering van het eigen risico (€ 150 per behandeling in de MSZ). Dit leidt in 2026 naar verwachting tot extra uitgaven op de verschillende Zvw-sectoren waaronder de tandheelkundige zorg.</t>
  </si>
  <si>
    <t>Het kabinet heeft besloten af te zien van de in 2026 voorgenomen tranchering van het eigen risico (€ 150 per behandeling in de MSZ). Dit leidt in 2026 naar verwachting tot extra uitgaven op de verschillende Zvw-sectoren waaronder de paramedische zorg.</t>
  </si>
  <si>
    <t>Het kabinet heeft besloten af te zien van de in 2026 voorgenomen tranchering van het eigen risico (€ 150 per behandeling in de MSZ). Dit leidt in 2026 naar verwachting tot extra uitgaven op de verschillende Zvw-sectoren waaronder de zorg voor zintuiglijk gehandicapten.</t>
  </si>
  <si>
    <t>Het kabinet heeft besloten af te zien van de in 2026 voorgenomen tranchering van het eigen risico (€ 150 per behandeling in de MSZ). Dit leidt in 2026 naar verwachting tot extra uitgaven op de verschillende Zvw-sectoren waaronder de medisch specialistische zorg.</t>
  </si>
  <si>
    <t>Het kabinet heeft besloten af te zien van de in 2026 voorgenomen tranchering van het eigen risico (€ 150 per behandeling in de MSZ). Dit leidt in 2026 naar verwachting tot extra uitgaven op de verschillende Zvw-sectoren waaronder de overig curatieve zorg.</t>
  </si>
  <si>
    <t>Het kabinet heeft besloten af te zien van de in 2026 voorgenomen tranchering van het eigen risico (€ 150 per behandeling in de MSZ). Dit leidt in 2026 naar verwachting tot extra uitgaven op de verschillende Zvw-sectoren waaronder de geneeskundige ggz.</t>
  </si>
  <si>
    <t>Het kabinet heeft besloten af te zien van de in 2026 voorgenomen tranchering van het eigen risico (€ 150 per behandeling in de MSZ). Dit leidt in 2026 naar verwachting tot extra uitgaven op de verschillende Zvw-sectoren waaronder de ambulancevervoer.</t>
  </si>
  <si>
    <t>Het kabinet heeft besloten af te zien van de in 2026 voorgenomen tranchering van het eigen risico (€ 150 per behandeling in de MSZ). Dit leidt in 2026 naar verwachting tot extra uitgaven op de verschillende Zvw-sectoren waaronder de grensoverschrijdende zorg.</t>
  </si>
  <si>
    <t>Het kabinet heeft besloten af te zien van de in 2026 voorgenomen tranchering van het eigen risico (€ 150 per behandeling in de MSZ). Dit leidt in 2026 naar verwachting tot extra uitgaven op de verschillende Zvw-sectoren waaronder het overig ziekenvervoer.</t>
  </si>
  <si>
    <t>Het kabinet heeft besloten af te zien van de in 2026 voorgenomen tranchering van het eigen risico (€ 150 per behandeling in de MSZ). Dit leidt in 2026 naar verwachting tot extra uitgaven op de verschillende Zvw-sectoren waaronder de geriatrische revalidatiezorg  en het eerstelijnsverblijf.</t>
  </si>
  <si>
    <r>
      <t>Bijstellingen ontwerp</t>
    </r>
    <r>
      <rPr>
        <sz val="8"/>
        <color indexed="8"/>
        <rFont val="Verdana"/>
        <family val="2"/>
      </rPr>
      <t>begroting 2026</t>
    </r>
  </si>
  <si>
    <t>Totaal bijstellingen</t>
  </si>
  <si>
    <r>
      <t>Stand ontwerp</t>
    </r>
    <r>
      <rPr>
        <b/>
        <sz val="8"/>
        <color indexed="8"/>
        <rFont val="Verdana"/>
        <family val="2"/>
      </rPr>
      <t>begroting 2026</t>
    </r>
  </si>
  <si>
    <t>Netto-Zvw-uitgaven ontwerpbegroting 2025</t>
  </si>
  <si>
    <r>
      <t>Bijstellingen 2</t>
    </r>
    <r>
      <rPr>
        <vertAlign val="superscript"/>
        <sz val="8"/>
        <color indexed="8"/>
        <rFont val="Verdana"/>
        <family val="2"/>
      </rPr>
      <t>e</t>
    </r>
    <r>
      <rPr>
        <sz val="8"/>
        <color indexed="8"/>
        <rFont val="Verdana"/>
        <family val="2"/>
      </rPr>
      <t xml:space="preserve"> suppletoire begroting 2024</t>
    </r>
  </si>
  <si>
    <r>
      <t>Bijstellingen jaarverslag</t>
    </r>
    <r>
      <rPr>
        <sz val="8"/>
        <color indexed="8"/>
        <rFont val="Verdana"/>
        <family val="2"/>
      </rPr>
      <t xml:space="preserve"> 2024</t>
    </r>
  </si>
  <si>
    <r>
      <t>Toelichting bijstellingen  2</t>
    </r>
    <r>
      <rPr>
        <b/>
        <vertAlign val="superscript"/>
        <sz val="8"/>
        <color indexed="8"/>
        <rFont val="Verdana"/>
        <family val="2"/>
      </rPr>
      <t>e</t>
    </r>
    <r>
      <rPr>
        <b/>
        <sz val="8"/>
        <color indexed="8"/>
        <rFont val="Verdana"/>
        <family val="2"/>
      </rPr>
      <t xml:space="preserve"> suppletoire begroting 2024</t>
    </r>
  </si>
  <si>
    <r>
      <t>Toelichting bijstellingen  jaarverslag</t>
    </r>
    <r>
      <rPr>
        <b/>
        <sz val="8"/>
        <color indexed="8"/>
        <rFont val="Verdana"/>
        <family val="2"/>
      </rPr>
      <t xml:space="preserve"> 2024</t>
    </r>
  </si>
  <si>
    <t xml:space="preserve">Actualisatie Q3 2024 </t>
  </si>
  <si>
    <t>De zorguitgaven van 2024 zijn geactualiseerd op basis van de derde kwartaallevering van het Zorginstituut (Q3 2024).</t>
  </si>
  <si>
    <t>Actualisatie catastroferegeling</t>
  </si>
  <si>
    <t xml:space="preserve">In december 2024 is de catastroferegeling 2020 en 2021 definitief vastgesteld. In 2021 bedroeg de mutatie € -0,007 miljoen en in 2020 bedroeg de mutatie  €-0,048 miljoen.  </t>
  </si>
  <si>
    <t xml:space="preserve">Actualisatie Q4 2024 </t>
  </si>
  <si>
    <t xml:space="preserve">De zorguitgaven zijn geactualiseerd op basis van de vierde kwartaallevering van het Zorginstituut (Q4 2024). Ten opzichte van tweede suppletoire begroting zijn de verwachte uitgaven in 2024 € 27 miljoen lager. De totale bijstelling over 2024 leidt tot een overschrijding van € 109 miljoen van het IZA-kader. Ten opzichte van 2023 zijn de uitgaven met € 460 miljoen gestegen. Vooral de uitgaven voor inschrijftarieven (€ 98 miljoen), consulten (€ 105 miljoen) en resultaatbeloning en zorgvernieuwing (€ 130 miljoen) stegen. </t>
  </si>
  <si>
    <r>
      <t>Toelichting bijstellingen  ontwerp</t>
    </r>
    <r>
      <rPr>
        <b/>
        <sz val="8"/>
        <color indexed="8"/>
        <rFont val="Verdana"/>
        <family val="2"/>
      </rPr>
      <t>begroting 2026</t>
    </r>
  </si>
  <si>
    <t xml:space="preserve">Actualisatie Q2 2025 </t>
  </si>
  <si>
    <t>Loon- en prijsbijstelling</t>
  </si>
  <si>
    <t>AZWA: Volumegroei</t>
  </si>
  <si>
    <t>Toedeling remgeldmiddelen bevriezing ER 2026</t>
  </si>
  <si>
    <t>Verdeling valpreventie</t>
  </si>
  <si>
    <t>Bijstellingen 2e suppletoire begroting 2024</t>
  </si>
  <si>
    <t>Bijstellingen jaarverslag 2024</t>
  </si>
  <si>
    <r>
      <t>Toelichting bijstellingen  2</t>
    </r>
    <r>
      <rPr>
        <b/>
        <vertAlign val="superscript"/>
        <sz val="8"/>
        <color theme="1"/>
        <rFont val="Verdana"/>
        <family val="2"/>
      </rPr>
      <t>e</t>
    </r>
    <r>
      <rPr>
        <b/>
        <sz val="8"/>
        <color theme="1"/>
        <rFont val="Verdana"/>
        <family val="2"/>
      </rPr>
      <t xml:space="preserve"> suppletoire begroting 2024</t>
    </r>
  </si>
  <si>
    <t>Toelichting bijstellingen  jaarverslag 2024</t>
  </si>
  <si>
    <t xml:space="preserve">De zorguitgaven zijn geactualiseerd op basis van de vierde kwartaallevering van het Zorginstituut (Q4 2024). Ten opzichte van tweede suppletoire begroting zijn de verwachte uitgaven in 2024 € 22 miljoen lager. De totale bijstelling over 2024 leidt tot een onderschrijding van € 2 miljoen van het IZA-kader. Ten opzichte van 2024 zijn de uitgaven met € 101 miljoen gestegen. De uitgaven voor multidisciplinaire zorg(MDZ) stegen met  € 86 miljoen en voor zorgvernieuwing MDZ met € 15 miljoen. </t>
  </si>
  <si>
    <t>AZWA: Contractering Regionale Samenwerkingsverbanden (RESV’s)</t>
  </si>
  <si>
    <t>AZWA: Inzet remgeldmiddelen ten behoeve van contractering IZA-sectoren</t>
  </si>
  <si>
    <t>1.25.66</t>
  </si>
  <si>
    <t>Voortbouwen HLA</t>
  </si>
  <si>
    <t>1.25.70</t>
  </si>
  <si>
    <t>Valpreventie bij 65-plussers</t>
  </si>
  <si>
    <t>1.25.67</t>
  </si>
  <si>
    <t>Juiste Zorg op de juiste plek</t>
  </si>
  <si>
    <t>1.25.60</t>
  </si>
  <si>
    <t>Stimuleren anderhalvelijnszorg</t>
  </si>
  <si>
    <t>1.25.61</t>
  </si>
  <si>
    <t>Standaardisatie gegevensuitwisseling</t>
  </si>
  <si>
    <t>1.25.68</t>
  </si>
  <si>
    <t>Doelmatige inkoop geneesmiddelen</t>
  </si>
  <si>
    <t>1.25.69</t>
  </si>
  <si>
    <t>Passende zorg</t>
  </si>
  <si>
    <t>1.20.21</t>
  </si>
  <si>
    <t>1.25.64</t>
  </si>
  <si>
    <t>Huidig ER bevriezen</t>
  </si>
  <si>
    <t>1.25.62</t>
  </si>
  <si>
    <t>Valpreventie</t>
  </si>
  <si>
    <r>
      <t>Bijstellingen 2</t>
    </r>
    <r>
      <rPr>
        <vertAlign val="superscript"/>
        <sz val="8"/>
        <color theme="1"/>
        <rFont val="Verdana"/>
        <family val="2"/>
      </rPr>
      <t>e</t>
    </r>
    <r>
      <rPr>
        <sz val="8"/>
        <color theme="1"/>
        <rFont val="Verdana"/>
        <family val="2"/>
      </rPr>
      <t xml:space="preserve"> suppletoire begroting 2024</t>
    </r>
  </si>
  <si>
    <t xml:space="preserve">In december 2024 is de catastroferegeling 2020 en 2021 definitief vastgesteld. In 2021 was de mutatie € 0,0 en in 2020 bedroeg de mutatie  € 0,001 miljoen. </t>
  </si>
  <si>
    <t>De zorguitgaven zijn geactualiseerd op basis van de vierde kwartaallevering van het Zorginstituut (Q4 2024). Ten opzichte van de tweede suppletoire begroting zijn de verwachte uitgaven in 2024 € 6 miljoen hoger. Ten opzichte van 2023 zijn de uitgaven met € 65 miljoen gestegen. Deze stijging bestaat vooral uit meer uitgaven voor behandelingen en controles van verzekerden onder de achttien (€ 50 miljoen) en kosten gebitsprothesen (€ 14 miljoen).</t>
  </si>
  <si>
    <t xml:space="preserve">In december 2024 is de catastroferegeling 2020 en 2021 definitief vastgesteld. In 2021 bedroeg de mutatie  €-0,008 miljoen en in 2020 bedroeg de mutatie  €-0,007 miljoen. </t>
  </si>
  <si>
    <t xml:space="preserve">De zorguitgaven zijn geactualiseerd op basis van de vierde kwartaallevering van het Zorginstituut (Q4 2024). Ten opzichte van de tweede suppletoire begroting zijn de verwachte uitgaven in 2024 € 0,3 miljoen lager. Ten opzichte van 2023 zijn de uitgaven met € 3 miljoen gedaald.  </t>
  </si>
  <si>
    <t xml:space="preserve">De zorguitgaven zijn geactualiseerd op basis van de vierde kwartaallevering van het Zorginstituut (Q4 2024). Ten opzichte van de op de Q3 levering gebaseerde ramingen in de tweede suppletoire begroting zijn de verwachte uitgaven in 2024 € 7 miljoen lager. Ten opzichte van 2023 zijn de uitgaven met € 21 miljoen gestegen.  </t>
  </si>
  <si>
    <t xml:space="preserve">In december 2024 is de catastroferegeling 2020 en 2021 definitief vastgesteld. In 2021 was de mutatie  € 0,0 en in 2020 bedroeg de mutatie € 0,019 miljoen. </t>
  </si>
  <si>
    <t xml:space="preserve">De zorguitgaven zijn geactualiseerd op basis van de vierde kwartaallevering van het Zorginstituut (Q4 2024). Ten opzichte van de tweede suppletoire begroting zijn de verwachte uitgaven in 2024 € 2 miljoen hoger. Op basis van deze nog voorlopige cijfers is over 2024 sprake van een overschrijding van het mbi-kader van € 12 miljoen. Ten opzichte van 2023 zijn de uitgaven met € 24 miljoen gestegen.  </t>
  </si>
  <si>
    <t xml:space="preserve">In december 2024 is de catastroferegeling 2020 en 2021 definitief vastgesteld. In 2021 bedroeg de mutatie € 1,275 miljoen en in 2020 bedroeg de mutatie € -0,988 miljoen. </t>
  </si>
  <si>
    <t xml:space="preserve">De zorguitgaven zijn geactualiseerd op basis van de vierde kwartaallevering van het Zorginstituut (Q4 2024). Ten opzichte van tweede suppletoire begroting zijn de verwachte uitgaven in 2024 € 97 miljoen hoger. De totale bijstelling over 2024 leidt tot een onderschrijding van € 58 miljoen van het IZA-kader.  Ten opzichte van 2023 zijn de uitgaven met € 2.108 miljoen gestegen. De uitgaven voor dbc-producten van het vrije segment en van het vaste segment stegen respectievelijk met € 1.547 miljoen en € 336 miljoen en de add ons dure en weesgeneesmiddelen en IC stegen met € 162 miljoen.  </t>
  </si>
  <si>
    <t xml:space="preserve">In december 2024 is de catastroferegeling 2020 en 2021 definitief vastgesteld. In 2021 bedroeg de mutatie € 0,885 miljoen en in 2020 bedroeg de mutatie €-0,005 miljoen. </t>
  </si>
  <si>
    <t xml:space="preserve">In december 2024 is de catastroferegeling 2020 en 2021 definitief vastgesteld. In 2021 bedroeg de mutatie € 0,582, miljoen en in 2020 bedroeg de mutatie € -0,736 miljoen. </t>
  </si>
  <si>
    <t xml:space="preserve">De zorguitgaven zijn geactualiseerd op basis van de vierde kwartaallevering van het Zorginstituut (Q4 2024). Ten opzichte van tweede suppletoire begroting zijn de verwachte uitgaven in 2024 € 2 miljoen lager. Op basis van deze nog voorlopige cijfers is over 2024 sprake van een onderschrijding van het mbi-kader van € 52 miljoen. Ten opzichte van 2023 zijn de uitgaven met € 97 miljoen gestegen.  De uitgaven voor Geriatrische revalidatie zorg stegen met € 86 miljoen, waarvan  € 12 miljoen uitgaven Geneeskundige Zorg Specifieke Patiëntgroepen. De uitgaven Eerstelijnsverblijf stegen met € 11 miljoen. </t>
  </si>
  <si>
    <t>De zorguitgaven van 2024 zijn geactualiseerd op basis van de derde kwartaallevering van de NZa.</t>
  </si>
  <si>
    <t>De zorguitgaven zijn geactualiseerd op basis van de vierde kwartaallevering van de NZa. De NZa heeft nagenoeg alle beschikkingen van 2023 definitief vastgesteld.</t>
  </si>
  <si>
    <t>De zorguitgaven van 2024 zijn geactualiseerd op basis van de derde kwartaallevering van de NZa (Q3 2024).</t>
  </si>
  <si>
    <t>De zorguitgaven zijn geactualiseerd op basis van de vierde kwartaalleveringen van het de NZa. De NZa heeft de beschikkingen van 2023 definitief vastgesteld.</t>
  </si>
  <si>
    <t xml:space="preserve">In december 2024 is de catastroferegeling 2020 en 2021 definitief vastgesteld. In 2021 bedroeg de mutatie € 0,026 miljoen en in 2020 bedroeg de mutatie € -0,001 miljoen. </t>
  </si>
  <si>
    <t>De zorguitgaven zijn geactualiseerd op basis van de vierde kwartaallevering van het Zorginstituut (Q4 2024). Ten opzichte van de tweede suppletoire begroting zijn de verwachte uitgaven in 2024 € 10 miljoen lager. Ten opzichte van 2023 zijn de uitgaven met € 66 miljoen gestegen. Deze stijging bestaat onder meer uit additionele uitgaven aan eerstelijnsdiagnostiek (€ 27 miljoen), extramuraal werkende specialisten (€ 12 miljoen) en de gecombineerde leefstijlinterventie (€ 22 miljoen).</t>
  </si>
  <si>
    <t xml:space="preserve">In december 2024 is de catastroferegeling 2020 en 2021 definitief vastgesteld. In 2021 bedroeg de mutatie € -2,380 miljoen en in 2020 bedroeg de mutatie € 0,005 miljoen. </t>
  </si>
  <si>
    <t xml:space="preserve">De zorguitgaven zijn geactualiseerd op basis van de vierde kwartaallevering van het Zorginstituut (Q4 2024). Ten opzichte van tweede suppletoire begroting zijn de verwachte uitgaven in 2024 € 1 miljoen hoger. De totale bijstelling over 2024 leidt tot een overschrijding van € 259 miljoen van het IZA-kader. Ten opzichte van 2023 zijn de uitgaven met € 518 miljoen gestegen. Zo stegen ondermeer de uitgaven voor consulten met € 437 miljoen en voor behandeling met verblijf met € 78 miljoen. </t>
  </si>
  <si>
    <t>De zorguitgaven zijn geactualiseerd op basis van de vierde kwartaallevering van het Zorginstituut (Q4 2024). Ten opzichte van tweede suppletoire begroting zijn de verwachte uitgaven in 2024 € 15 miljoen hoger. Ten opzichte van 2023 zijn de uitgaven met € 385 miljoen gestegen. De uitgaven aan regelingen voorwaardelijke toelating maken deel uit van de gepresenteerde uitgaven. Binnen de apotheekzorg ging het in 2022 om € 3,7 miljoen (Natpar: € 1,2 miljoen, Translarna € 2,5 miljoen) en in 2023 om € 3,4 miljoen (Natpar: € 0,9 miljoen, Translarna € 2,5 miljoen). Voor 2024 zijn de uitgaven voorwaardelijke toelatingen nog niet bekend.</t>
  </si>
  <si>
    <t xml:space="preserve">De zorguitgaven zijn geactualiseerd op basis van de vierde kwartaallevering van het Zorginstituut (Q4 2024). Ten opzichte van tweede suppletoire begroting zijn de verwachte uitgaven in 2024 € 8 miljoen lager. Ten opzichte van 2023 zijn de uitgaven met € 137 miljoen gestegen.  </t>
  </si>
  <si>
    <t xml:space="preserve">In december 2024 is de catastroferegeling 2020 en 2021 definitief vastgesteld. In 2021 bedroeg de mutatie € -0,297 miljoen en in 2020 bedroeg de mutatie € 0,418 miljoen. </t>
  </si>
  <si>
    <t xml:space="preserve">De zorguitgaven zijn geactualiseerd op basis van de vierde kwartaallevering van het Zorginstituut (Q4 2024). Ten opzichte van de tweede suppletoire begroting zijn de verwachte uitgaven in 2024 nagenoeg gelijk gebleven. Conform de IZA-afspraken is aanvullend door zorgverzekeraars  € 60 miljoen extra beschikbaar gesteld aan zorginstellingen in de wijkverpleging voor het opleiden van hun personeel. Zorgverzekeraars geven aan dat het volledige bedrag is aangesproken. Dit bedrag maakt geen deel uit van de hier gepresenteerde uitgaven. Rekening houdend met deze extracomptabele uitgaven komt de onderschrijding van de wijkverpleging in 2024 uit op € 1.015 miljoen. Ten opzichte van 2023 zijn de uitgaven met € 123 miljoen gestegen. </t>
  </si>
  <si>
    <t xml:space="preserve">In december 2024 is de catastroferegeling 2020 en 2021 definitief vastgesteld. In 2021 bedroeg de mutatie € 0,989 miljoen en in 2020 bedroeg de mutatie € -0,186 miljoen. </t>
  </si>
  <si>
    <t xml:space="preserve">De zorguitgaven zijn geactualiseerd op basis van de vierde kwartaallevering van het Zorginstituut (Q4 2024). Ten opzichte van tweede suppletoire begroting zijn de verwachte uitgaven in 2024 € 0,3 miljoen hoger. Ten opzichte van 2023 zijn de uitgaven met € 77 miljoen gestegen.  </t>
  </si>
  <si>
    <t xml:space="preserve">In december 2024 is de catastroferegeling 2020 en 2021 definitief vastgesteld. In 2021 bedroeg de mutatie € 0,002 miljoen en in 2020 bedroeg de mutatie € -0,052 miljoen. </t>
  </si>
  <si>
    <t xml:space="preserve">De zorguitgaven zijn geactualiseerd op basis van de vierde kwartaallevering van het Zorginstituut (Q4 2024). Ten opzichte van tweede suppletoire begroting zijn de verwachte uitgaven in 2024 € 1 miljoen hoger. Ten opzichte van 2023 zijn de uitgaven met € 1 miljoen gestegen.  </t>
  </si>
  <si>
    <t xml:space="preserve">De zorguitgaven zijn geactualiseerd op basis van de vierde kwartaallevering van de NZa. </t>
  </si>
  <si>
    <t>Overheveling IZA transformatiemiddelen</t>
  </si>
  <si>
    <t xml:space="preserve">De totale middelen voor IZA die op de VWS-begroting beschikbaar zijn laten in 2024 per saldo € 15 miljoen ruimte zien. Hiervan is € 14 miljoen al bij de eerste suppletoire begroting 2024 en bij de ontwerpbegroting 2025 verwerkt. Deze middelen worden toegevoegd aan de sector transformatiemiddelen zodat ze gebruikt kunnen worden voor impactvolle zorgtransformaties. </t>
  </si>
  <si>
    <t xml:space="preserve">De transformatiemiddelen zijn geactualiseerd op basis van de begin februari 2025 ontvangen monitor van Zorgverzekeraars Nederland.  </t>
  </si>
  <si>
    <t>Vrijval nominaal en onverdeeld Zvw</t>
  </si>
  <si>
    <t>Op de sector Nominaal en onverdeeld Zvw staan zowel tĳdelĳke middelen gereserveerd als ook taakstellingen geparkeerd die op een later moment worden overgeboekt naar andere sectoren. Ook wordt op deze sector de beschikbare groeiruimte voor niet-IZA-sectoren tĳdelĳk gezet alvorens deze op een later moment wordt verdeeld over die sectoren. Een deel van deze middelen is in 2024 niet benodigd en valt vrĳ.</t>
  </si>
  <si>
    <t>N.v.t.</t>
  </si>
  <si>
    <t>Inzet remgeldmiddelen ten behoeve van contractering niet-IZA-sectoren</t>
  </si>
  <si>
    <t>Toedeling groeiruimte Zvw 2026</t>
  </si>
  <si>
    <t>Correctie; Technische schuif: Wijkklinieken</t>
  </si>
  <si>
    <t>Inzicht capaciteit/patiëntspreiding en ROAZ</t>
  </si>
  <si>
    <t>Overboeking voor SPUK transformatiemiddelen</t>
  </si>
  <si>
    <t>Dekking P en Programmabudget vanuit transformatiemiddelen</t>
  </si>
  <si>
    <t>AZWA: Kasschuiven transformatiemiddelen</t>
  </si>
  <si>
    <t>AZWA: Afroep AP transformatiemiddelen</t>
  </si>
  <si>
    <t>AZWA: Inzet transformatiemiddelen voor AZWA-afspraken</t>
  </si>
  <si>
    <t>Toedeling groeiruimte Zvw 2025</t>
  </si>
  <si>
    <t>Verwerking MLT 2026-2030</t>
  </si>
  <si>
    <t>Correctie P budget PDWZ</t>
  </si>
  <si>
    <t>AZWA: Reservering medische preventie</t>
  </si>
  <si>
    <t>AZWA: Reservering IC opschaling</t>
  </si>
  <si>
    <t>AZWA: Actualisatie wijkverpleging</t>
  </si>
  <si>
    <t>Kasschuif weerbare zorg onomkeerbare schade</t>
  </si>
  <si>
    <t>Verdragsbijdrage basiszorg buitenland</t>
  </si>
  <si>
    <t>AZWA: Tranchering eigen risico</t>
  </si>
  <si>
    <t>AZWA: Inzet resterende groeiruimte</t>
  </si>
  <si>
    <t>AZWA: Reservering remgeld</t>
  </si>
  <si>
    <t>AZWA: Inzet remgeld middelen</t>
  </si>
  <si>
    <t>AZWA: Inzet remgeldmiddelen voor AZWA-afspraken</t>
  </si>
  <si>
    <t>AZWA: Inzet remgeldmiddelen voor borstkankeronderzoek</t>
  </si>
  <si>
    <t>AZWA: Effect eigen risico</t>
  </si>
  <si>
    <t>Op grond van het AZWA is een deel van de in het Hoofdlijnenakkoord gereserveerde middelen om de extra zorgvraag als gevolg van de verlaging van het eigen risico vanaf 2027 op te vangen toegevoegd aan de kaders van de sectoren MSZ, GGZ, wijkverpleging, huisartsenzorg en multidisciplinaire zorg.</t>
  </si>
  <si>
    <t>Dit betreft de tranche 2026 van de beschikbare groeiruimte. De groeiruimte op deze sector is verlaagd met het veronderstelde aandeel van deze sector in de opbrengst van de maatregel "valpreventie bij 65-plussers" in het coalitieakkoord.</t>
  </si>
  <si>
    <t>Extensivering pp middelen voor Babyconnect</t>
  </si>
  <si>
    <t>Een deel van de in het Hoofdlijnenakkoord gereserveerde middelen om de extra zorgvraag als gevolg van de verlaging van het eigen risico vanaf 2027 op te vangen wordt toegevoegd aan de kaders van de niet-IZA-sectoren.</t>
  </si>
  <si>
    <t>Om de afspraken uit het AZWA mogelijk te maken zijn de transformatiemiddelen in een passend ritme gezet.</t>
  </si>
  <si>
    <t>Op basis van actuele verwachtingen over de inzet van transformatiemiddelen worden met deze kasschuif de middelen in de juiste kasjaren geplaatst.</t>
  </si>
  <si>
    <t>De transformatiemiddelen in 2027 en 2028 zijn met de begroting 2025 tijdelijk op de Aanvullende Post bij het ministerie van Financiën geplaatst. Op basis van het onderhandelaarsakkoord AZWA komen deze middelen weer beschikbaar op de VWS-begroting.</t>
  </si>
  <si>
    <t>Op grond van het AZWA worden in de periode 2026-2029 IZA-transformatiemiddelen ingezet voor uitvoering van de AZWA-afspraken.</t>
  </si>
  <si>
    <t>De cMEV ramingen voor loon-, prijs- en volumeontwikkelingen zijn vanaf 2026 geactualiseerd op basis van de recente middellange-termijnverkenning (MLT) van het CPB.</t>
  </si>
  <si>
    <t>Het kabinet Rutte IV had besloten tot een andere vormgeving van het eigen risico per 2025, waarbĳ in de MSZ een maximale eigen bĳdrage van € 150 per behandeling zou gelden. Bij ontwerpbegroting 2024 was in verband met een alternatieve vormgeving van deze maatregel een verlaging van de uitgavenraming verwerkt. Deze wordt nu teruggedraaid.</t>
  </si>
  <si>
    <t>Voor medische preventie is in de jaren 2027 en 2028 € 45 miljoen per jaar gereserveerd uit Zvw-middelen voor de ontwikkelagenda met medische preventiemaatregelen. Op de ontwikkelagenda staan maatregelen die nader worden onderbouwd. Als er onder een medische preventiemaatregel een onderbouwde business case ligt, waarbij de kosten en besparingen meerjarig in beeld zijn gebracht, dan kan -mits daar bij de besluitvorming toe besloten wordt- deze reservering worden benut om de verwachte besparing van de maatregel te financieren.</t>
  </si>
  <si>
    <t>Conform de inhoudelijke afspraken in het AZWA worden in 2027 en 2028 vanuit het remgeld doorbraakmiddelen beschikbaar gesteld voor impactvolle transformaties. Dit startpakket wordt vervolgens geëvalueerd, op basis waarvan wordt besloten hoe deze reservering binnen het remgeld vanaf 2029 wordt ingezet.</t>
  </si>
  <si>
    <t>Een deel van de in het Hoofdlijnenakkoord gereserveerde middelen om vanaf 2027 de extra zorgvraag op te vangen als gevolg van de verlaging van het eigen risico is toegevoegd aan de kaders van de sectoren.</t>
  </si>
  <si>
    <t>Op grond van het AZWA wordt structureel € 5 miljoen overgeheveld naar de VWS-begroting om AI in te zetten bij bevolkingsonderzoeken naar borstkanker.</t>
  </si>
  <si>
    <t>De verdeling van het remgeld van de verlaging van het eigen risico over de verschillende sectoren wijkt iets af ten opzichte van eerdere veronderstellingen. De verdeling van de remgelden over Zvw-sectoren heeft ook effect op de opbrengsten van het eigen risico. Omdat de daadwerkelijke verdeling iets afwijkt van eerdere veronderstellingen, ontstaat een kleine structurele tegenvaller bij de opbrengsten eigen risico vanaf 2027.</t>
  </si>
  <si>
    <t>Beschikbaarheidbijdragen curatieve zorg</t>
  </si>
  <si>
    <t>Voorwaardelijke Toelating</t>
  </si>
  <si>
    <t>Verwarde personen</t>
  </si>
  <si>
    <t>1.25.56</t>
  </si>
  <si>
    <t>Maatregelen Rutte III</t>
  </si>
  <si>
    <t>1.26.00</t>
  </si>
  <si>
    <t>1.25.58</t>
  </si>
  <si>
    <t>Maatregelen Schoof I</t>
  </si>
  <si>
    <t>1.25.59</t>
  </si>
  <si>
    <t>Pandemische paraatheid</t>
  </si>
  <si>
    <t>1.25.63</t>
  </si>
  <si>
    <t>MTVP huisartsen</t>
  </si>
  <si>
    <t>1.25.65</t>
  </si>
  <si>
    <t>Verlaging ER per 1 januari 2027</t>
  </si>
  <si>
    <t>1.25.71</t>
  </si>
  <si>
    <t>Tranchering Eigen Risico</t>
  </si>
  <si>
    <t>1.25.76</t>
  </si>
  <si>
    <t>Taakstelling beloning MSZ</t>
  </si>
  <si>
    <t>1.25.77</t>
  </si>
  <si>
    <t>Bij- en nascholing msz</t>
  </si>
  <si>
    <t>1.25.78</t>
  </si>
  <si>
    <t>Medische preventie</t>
  </si>
  <si>
    <t>1.25.79</t>
  </si>
  <si>
    <t>IC opschaling</t>
  </si>
  <si>
    <t>1.25.80</t>
  </si>
  <si>
    <t>Doorbraakmiddelen</t>
  </si>
  <si>
    <t>Toetsing zorguitgaven aan bestuurlijk akkoord medisch specialistische zorg</t>
  </si>
  <si>
    <t>Stand uitgaven gebaseerd op actuele ramingen in Q2 2025</t>
  </si>
  <si>
    <t>waarvan niet-relevant voor mbi-afrekening:</t>
  </si>
  <si>
    <t>Netto continuïteitsbijdragen</t>
  </si>
  <si>
    <t>Corona gerelateerde meerkosten</t>
  </si>
  <si>
    <t>4 =  1+2+3</t>
  </si>
  <si>
    <t>Voorlopige uitgaven relevant voor bestuurlijk akkoord</t>
  </si>
  <si>
    <t>Stand kaders bij ontwerpbegroting 2025*</t>
  </si>
  <si>
    <t>Mutaties sindsdien:</t>
  </si>
  <si>
    <t>6</t>
  </si>
  <si>
    <t>7</t>
  </si>
  <si>
    <t>8= 5+6+7</t>
  </si>
  <si>
    <t>Stand kaders bij Jaarverslag 2024 &amp; 1e suppletoire begroting 2025</t>
  </si>
  <si>
    <t>9 = 4-8</t>
  </si>
  <si>
    <t>Verschil relevant voor toetsing bestuurlijk akkoord (+Overschrijding / -Onderschrijding)</t>
  </si>
  <si>
    <t xml:space="preserve">*Dit is de stand in het oorspronkelijk bestuurlijk akkoord aangevuld met technische mutaties in latere begrotingsstukken. </t>
  </si>
  <si>
    <t>Toetsing zorguitgaven aan bestuurlijk akkoord geestelijke gezondheidszorg</t>
  </si>
  <si>
    <t>4 = 1+2+3</t>
  </si>
  <si>
    <t>7 = 5+6</t>
  </si>
  <si>
    <t>Stand kaders bij Jaarverslag 2024 &amp; 1e suppletoire begroting</t>
  </si>
  <si>
    <t>8 = 4-7</t>
  </si>
  <si>
    <t>Toetsing zorguitgaven aan bestuurlijk akkoord voor wijkverpleging</t>
  </si>
  <si>
    <t>7 =5+6</t>
  </si>
  <si>
    <t>9</t>
  </si>
  <si>
    <t>Aanvullende IZA-aanspraken wijkverpleging (buiten Zvw)**</t>
  </si>
  <si>
    <t>10 = 8 + 9</t>
  </si>
  <si>
    <t>Verschil inclusief IZA-fonds wijkverpleging  (+Overschrijding / -Onderschrijding)</t>
  </si>
  <si>
    <t xml:space="preserve">* In de stand van de kaders tm 2022 is vanaf 2020 de aanpassing uit het voorjaar 2020 meegenomen, waarbij het kader verlaagd is met € 401 miljoen. </t>
  </si>
  <si>
    <t>** In het Integraal Zorgakkoord is in 2023 via een IZA-fonds Wijkverpleging € 75 miljoen euro beschikbaar om de IZA-doelstellingen te behalen voor de wijkverpleging. In 2024 is € 60 miljoen beschikbaar voor Opleidingen Wijkverpleging.</t>
  </si>
  <si>
    <t>Toetsing zorguitgaven aan bestuurlijk akkoord voor multidisciplinaire zorg</t>
  </si>
  <si>
    <t>Toetsing zorguitgaven aan bestuurlijk akkoord voor huisartsenzorg</t>
  </si>
  <si>
    <t xml:space="preserve">*Conform afspraken met de veldpartijen in het IZA huisartsenzorg maken de ROS-gelden vanaf 2023 wel deel uit van het IZA-kader, maar niet van het MBI-kader Huisartsenzorg. </t>
  </si>
  <si>
    <t xml:space="preserve">*Vanaf de Ontwerpbegroting 2024 is de presentatie van de kaders van de jaren tot en met 2022 in overeenstemming gebracht met de presentatie vanaf 2023.    </t>
  </si>
  <si>
    <r>
      <t>Toelichting bijstellingen ontwerp</t>
    </r>
    <r>
      <rPr>
        <b/>
        <sz val="8"/>
        <color indexed="8"/>
        <rFont val="Verdana"/>
        <family val="2"/>
      </rPr>
      <t>begroting 2026</t>
    </r>
  </si>
  <si>
    <t>Op basis van uitvoeringsinformatie van het Zorginstituut zĳn de Zvw-uitgaven geactualiseerd. De uitgaven aan Medisch specialsitische zorg vallen naar verwachting in 2025 € 206 miljoen lager uit dan het kader.</t>
  </si>
  <si>
    <t xml:space="preserve">Op basis van uitvoeringsinformatie van het Zorginstituut zĳn de Zvw-uitgaven geactualiseerd. De uitgaven aan huisartsenzorg vallen naar verwachting in 2025 € 126 miljoen lager uit dan het kader. </t>
  </si>
  <si>
    <t xml:space="preserve">Van de tegenvaller van € 4 miljoen in 2025 bij de beschikbaarheidbijdragen curatieve zorg wordt verwacht dat die doorwerkt in 2026 en verder. </t>
  </si>
  <si>
    <t xml:space="preserve">Op basis van uitvoeringsinformatie van het Zorginstituut zĳn de Zvw-uitgaven geactualiseerd. De uitgaven aan Multidisciplinaire zorg vallen naar verwachting in 2025 € 40 miljoen lager uit dan het kader. </t>
  </si>
  <si>
    <t>Op basis van een rapportage van Zorgverzekeraars Nederland zijn de uitgaven van 2023 en 2024 geactualiseerd.</t>
  </si>
  <si>
    <t>Op basis van uitvoeringsinformatie van het Zorginstituut zĳn de Zvw-uitgaven geactualiseerd. De uitgaven aan geestelijke gezondheidszorg vallen naar verwachting in 2025 € 84 miljoen hoger uit dan het kader.</t>
  </si>
  <si>
    <t>Van de tegenvaller van € 29 miljoen in 2025 bij de zorg voor eerstelijns verblijf wordt verwacht dat die doorwerkt in 2026 en verder. Aanvullend wordt de financiële impact van de door de NZa per 2026 op basis van een recent afgerond kostenonderzoek aangekondigde tariefswijzigingen geschat op € 5 miljoen aan hogere uitgaven. Per saldo resulteert dit bij de GRZ en ELV vanaf 2026 in een structurele tegenvaller van € 5 miljoen.</t>
  </si>
  <si>
    <t xml:space="preserve">Van de meevaller van € 4 miljoen in 2025 bij de beschikbaarheidbijdrage academische zorg wordt verwacht dat die doorwerkt in 2026 en verder. </t>
  </si>
  <si>
    <t>Van de meevaller van € 29 miljoen in 2025 bij de geriatrische revalidatie zorg wordt verwacht dat die structureel doorwerkt in 2026 en verder.</t>
  </si>
  <si>
    <t>In het kader van het AZWA zijn meerjarige afspraken gemaakt over de beschikbare volumegroei voor de periode t/m 2028</t>
  </si>
  <si>
    <r>
      <t>Met ingang van 2025 wordt de beschikbaarheid</t>
    </r>
    <r>
      <rPr>
        <strike/>
        <sz val="8"/>
        <color rgb="FFFF0000"/>
        <rFont val="Verdana"/>
        <family val="2"/>
      </rPr>
      <t>s</t>
    </r>
    <r>
      <rPr>
        <sz val="8"/>
        <rFont val="Verdana"/>
        <family val="2"/>
      </rPr>
      <t xml:space="preserve">bijdrage GGZ (psychotraumazorg) overgeheveld naar de beschikbaarheidbijdrage curatieve zorg (voorheen bbb overig MSZ genoemd).
Vanaf 2025 vallen deze kosten namelijk niet meer onder het MBI-kader GGZ. Hiervoor is gekozen, omdat de financiering van beschikbaarheidsbijdragen via de NZa loopt, wat betekent dat IZA-partijen geen invloed of zeggenschap hebben op verleningen en vaststellingen. Verder geldt dat alle andere beschikbaarheidbijdragen ook geen onderdeel uitmaken van de MBI en IZA-kaders. Omdat de omvang van circa € 5 mln. beperkt is, is ervoor gekozen om deze post voortaan te bundelen met de Beschikbaarheidbijdragen overig MSZ (die om die reden vanaf 2025 bbb curatieve zorg wordt genoemd). </t>
    </r>
  </si>
  <si>
    <t>Op basis van uitvoeringsinformatie van het Zorginstituut zĳn de Zvw-uitgaven geactualiseerd. De uitgaven aan wijkverpleging vallen in 2025 naar verwachting € 407 miljoen lager uit dan het afgesproken kader.</t>
  </si>
  <si>
    <t>Dit betreft de tranche 2026 van de beschikbare groeiruimte, die wordt uitgedeeld aan de (niet-IZA) sectoren.</t>
  </si>
  <si>
    <t>In het kader van het AZWA zijn meerjarige afspraken gemaakt over de beschikbare volumegroei voor de periode t/m 2028. Deze middelen worden toegevoegd aan de kaders van de betreffende sectoren.</t>
  </si>
  <si>
    <t>Onomkeerbare schade weerbare zorg</t>
  </si>
  <si>
    <t>Op basis van uitvoeringsinformatie van het Zorginstituut zĳn de Zvw-uitgaven geactualiseerd. Van de meevaller van € 8 miljoen in 2025 bij de kraamzorg wordt verwacht dat die doorwerkt in 2026 en verder. Aanvullend wordt de financiële impact van de door de NZa per 2026 op basis van een recent afgerond kostenonderzoek aangekondigde tariefswijzigingen geschat op € 5 miljoen aan hogere uitgaven, mede als gevolg van een tariefstijging van 11,19%. Per saldo resulteert dit vanaf 2026 in een structurele meevaller van € 3 miljoen.</t>
  </si>
  <si>
    <t xml:space="preserve">Op basis van uitvoeringsinformatie van het Zorginstituut zĳn de Zvw-uitgaven geactualiseerd. Van de meevaller van € 39 miljoen in 2025 bij de paramedische zorg wordt verwacht dat die doorwerkt in 2026 en verder. </t>
  </si>
  <si>
    <t xml:space="preserve">Op basis van uitvoeringsinformatie van het Zorginstituut zĳn de Zvw-uitgaven geactualiseerd. Van de meevaller van € 1 miljoen in 2025 bij de zorg voor zintuiglijk gehandicapten wordt verwacht dat die doorwerkt in 2026 en verder. </t>
  </si>
  <si>
    <t>Op basis van uitvoeringsinformatie van het Zorginstituut zĳn de Zvw-uitgaven geactualiseerd.</t>
  </si>
  <si>
    <t xml:space="preserve">Op basis van uitvoeringsinformatie van het Zorginstituut zĳn de Zvw-uitgaven geactualiseerd. Van de meevaller van € 29 miljoen in 2025 bij de overige curatieve zorg wordt verwacht dat die doorwerkt in 2026 en verder. </t>
  </si>
  <si>
    <t xml:space="preserve">Op basis van uitvoeringsinformatie van het Zorginstituut zĳn de Zvw-uitgaven geactualiseerd. Van de meevaller van € 47 miljoen in 2025 bij de apotheekzorg wordt verwacht dat die doorwerkt in 2026 en verder. </t>
  </si>
  <si>
    <t xml:space="preserve">Op basis van uitvoeringsinformatie van het Zorginstituut zĳn de Zvw-uitgaven geactualiseerd. Van de meevaller van € 5 miljoen in 2025 bij de hulpmiddelen wordt verwacht dat die doorwerkt in 2026 en verder. </t>
  </si>
  <si>
    <t xml:space="preserve">Op basis van uitvoeringsinformatie van het Zorginstituut zĳn de Zvw-uitgaven geactualiseerd. Van de meevaller van € 11 miljoen in 2025 bij ambulancevervoer wordt verwacht dat die doorwerkt in 2026 en verder. </t>
  </si>
  <si>
    <t xml:space="preserve">Op basis van uitvoeringsinformatie van het Zorginstituut zĳn de Zvw-uitgaven geactualiseerd. Van de meevaller bij het overig ziekenvervoer van € 2,3 miljoen in 2024 wordt verwacht dat die doorwerkt in 2025 en verder. </t>
  </si>
  <si>
    <t>Om eraan bij te dragen dat ouderen gezond ouder kunnen worden in hun eigen of passende omgeving, zet de coalitie in op valpreventie. Gemeenten krijgen de taak om valpreventieprogramma’s aan te bieden aan inwoners vanaf 65 jaar. Hiervoor zijn investeringen nodig in het ontwikkelen en aanbieden van valpreventieprogramma’s. Vanuit de sector Nominaal en onverdeeld Zvw zijn middelen naar deze sector overgeheveld om te kunnen investeren in meer valrisicotesten, valanalyses en beweeginterventies.</t>
  </si>
  <si>
    <t>Meer tijd voor Huisartsen</t>
  </si>
  <si>
    <t>Update 9 sept 2025</t>
  </si>
  <si>
    <t>Uitdraai sap 9 sept 2025</t>
  </si>
  <si>
    <t>Fonds</t>
  </si>
  <si>
    <t>1</t>
  </si>
  <si>
    <t>2</t>
  </si>
  <si>
    <t>3</t>
  </si>
  <si>
    <t>4</t>
  </si>
  <si>
    <t>De mutaties in de uitgavenramingen voor de Zvw leiden samen tot een neerwaartse bĳstelling van de opbrengsten van het eigen risico vanaf 2026.</t>
  </si>
  <si>
    <t>De hoogte van het verplicht eigen risico is ook in 2026 bevroren op € 385. Als gevolg van deze bevriezing wordt verwacht dat de zorguitgaven in 2026 voor de Zvw als geheel met € 159 miljoen toenemen. Deze middelen worden technisch verdeeld over sectoren binnen de Zvw.  </t>
  </si>
  <si>
    <t xml:space="preserve">In het Aanvullend Zorg- en Welzijnsakkoord (AZWA) is afgesproken vanaf 2027 € 140 miljoen onderschrijding in de wijkverpleging structureel te verwerken. </t>
  </si>
  <si>
    <t>Op basis van uitvoeringsinformatie van het Zorginstituut zĳn de Zvw-uitgaven geactualiseerd. De uitgaven aan multidisciplinaire zorg vallen structureel € 7 miljoen hoger uit dan eerder geraamd. In de Ontwerpbegroting 2025 is de actualisatie tot en met 2026 reeds verwerkt. Deze bijstelling is conform de afspraken hierover in het AZWA.</t>
  </si>
  <si>
    <t>Toelichting bijstellingen  ontwerpbegroting 2026</t>
  </si>
  <si>
    <t>Een deel van de in het Hoofdlijnenakkoord gereserveerde middelen om de extra zorgvraag als gevolg van de verlaging van het eigen risico vanaf 2027 op te vangen wordt toegevoegd aan de kaders van de sectoren.</t>
  </si>
  <si>
    <t>Bijstelling raming voorwaardelijke toelating.</t>
  </si>
  <si>
    <r>
      <t>Toelichting bijstellingen  1</t>
    </r>
    <r>
      <rPr>
        <b/>
        <vertAlign val="superscript"/>
        <sz val="8"/>
        <color theme="1"/>
        <rFont val="Verdana"/>
        <family val="2"/>
      </rPr>
      <t>e</t>
    </r>
    <r>
      <rPr>
        <b/>
        <sz val="8"/>
        <color theme="1"/>
        <rFont val="Verdana"/>
        <family val="2"/>
      </rPr>
      <t xml:space="preserve"> suppletoire begroting 2025</t>
    </r>
  </si>
  <si>
    <t>Op basis van uitvoeringsinformatie van het Zorginstituut zĳn de Zvw-uitgaven geactualiseerd. De uitgaven aan de medisch-specialistische zorg vallen op basis van de huidige inzichten structureel € 75 miljoen lager uit dan eerder geraamd. Deze bijstelling is conform de afspraken hierover in het AZWA.</t>
  </si>
  <si>
    <t>Meedenkadviezen van kader huisartsenzorg naar MSZ</t>
  </si>
  <si>
    <t>Overheveling Hemovigilantie</t>
  </si>
  <si>
    <t>Overheveling Coördinatiekosten levensloopaanpak</t>
  </si>
  <si>
    <t>Op basis van uitvoeringsinformatie van het Zorginstituut zĳn de Zvw-uitgaven geactualiseerd.In de Ontwerpbegroting 2025 is de actualisatie tot en met 2026 reeds verwerkt. Deze bijstelling is conform de afspraken hierover in het AZWA.</t>
  </si>
  <si>
    <t xml:space="preserve">Op basis van uitvoeringsinformatie van het Zorginstituut zĳn de Zvw-uitgaven geactualiseerd. De uitgaven aan wĳkverpleging vallen per saldo structureel € 414 miljoen lager uit dan eerder geraamd. Dit betreft een aanvulling op de actualisatie bĳ de ontwerpbegroting 2025. Deze bijstelling is conform de afspraken hierover in het AZWA. Daarnaast is € 140 miljoen hiervan bestemd voor de financiële dekking van de AZWA-afspraken. </t>
  </si>
  <si>
    <t>Middelen voor Meer Tĳd voor Huisartsen worden ingezet voor het AZWA en andere doeleinden.</t>
  </si>
  <si>
    <t>De resterende gereserveerde groeiruimte (structureel € 105 miljoen) is ingezet om de afspraken uit het AZWA te financieren.</t>
  </si>
  <si>
    <t>Voor IC-opschaling blijft conform de afspraken in het IZA en AZWA structureel € 35 miljoen beschikbaar. Deze middelen worden buiten het MSZ-kader gereserveerd.</t>
  </si>
  <si>
    <t>Dit is een technische correctie van de extrapolatiemutatie die verwerkt is in 1e suppletoire begroting 2025.</t>
  </si>
  <si>
    <t xml:space="preserve">Van de meevaller van € 23 miljoen in 2025 bij het overig ziekenvervoer wordt verwacht dat die doorwerkt in 2026 en verder. </t>
  </si>
  <si>
    <t>Overheveling beschikbaarheidbijdrage psychotraumazorg  naar beschikbaarheidbijdragen curatieve zorg</t>
  </si>
  <si>
    <t>Voor het leveren van top referente zorg en onderzoek en innovatie, alsmede daarmee samenhangende kapitaallasten kunnen ziekenhuizen in aanmerking komen voor een beschikbaarheidbijdrage.</t>
  </si>
  <si>
    <t>Van de meevaller van € 4,8 miljoen in 2024 bij de geriatrische revalidatie zorg wordt verwacht dat die structureel doorwerkt in 2025 en verder.</t>
  </si>
  <si>
    <t xml:space="preserve">Bij de afrekening van Q2 is de meevaller in 2024 bij ELV niet doorgetrokken naar 2025 en verder, in verband met de verwachte uitgavenstijgingen ten gevolge van hogere tarieven op basis van een kostprijsonderzoek van de NZa. Hiermee is nog niet de volledige impact van het kostprijsonderzoek gedekt. Er resteert nog een tegenvaller van € 25 miljoen vanaf 2025. Omdat er in Q4 een meevaller van € 3 miljoen zichtbaar was in 2024 waarvan wordt verondersteld dat deze structureel is, levert dit per saldo een structurele tegenvaller op van € 22 miljoen.   </t>
  </si>
  <si>
    <t>Het kabinet heeft besloten af te zien van de in 2026 voorgenomen tranchering van het eigen risico (€ 150 per behandeling in de MSZ). Dit leidt in 2026 naar verwachting tot extra uitgaven op de verschillende Zvw-sectoren waaronder de Multidisciplinaire zorgverlening.</t>
  </si>
  <si>
    <t>Geriatrische revalidatiezorg en eerstelijns verblijf</t>
  </si>
  <si>
    <t xml:space="preserve">In 2025 is naar verwachting sprake van lagere uitgaven die deels voortvloeien uit een meevaller in de uitgedeelde loonprijsbijstelling en deels uit een lagere instroom in de opleidingen in 2025. Beide effecten werken door naar latere jaren. Daarnaast is er vanaf 2026 sprake van een tegenvaller naar aanleiding van de uitkomsten het kostenonderzoek naar (medisch-)specialistische vervolgopleidingen van de NZa, dat op 15 april 2025 is gepubliceerd. Het kostenonderzoek leidt naar verwachting vanaf 2026 tot iets hogere vergoedingsbedragen voor deze opleidingen.  </t>
  </si>
  <si>
    <t>Van de meevaller bij de tandheelkundige zorg in 2024 van € 10,2 miljoen wordt verwacht dat die structureel doorwerkt in 2025 en verder. Hier staat echter een tegenvaller tegenover. De NZa heeft namelijk bij de bepaling van de tarieven tandheelkundige zorg in 2025 op basis van een onderzoek van Berenschot de normatieve arbeidskostencomponent herijkt. Dit leidt tot een aanzienlijke tariefaanpassing en daarmee tot een opwaartse bijstelling van € 40 miljoen. Per saldo resulteert een structurele tegenvaller vanaf 2025 van € 30,2 miljoen.</t>
  </si>
  <si>
    <r>
      <t>Bijstellingen 1</t>
    </r>
    <r>
      <rPr>
        <vertAlign val="superscript"/>
        <sz val="8"/>
        <color theme="1"/>
        <rFont val="Verdana"/>
        <family val="2"/>
      </rPr>
      <t>e</t>
    </r>
    <r>
      <rPr>
        <sz val="8"/>
        <color theme="1"/>
        <rFont val="Verdana"/>
        <family val="2"/>
      </rPr>
      <t xml:space="preserve"> suppletoire begroting 2025</t>
    </r>
  </si>
  <si>
    <t>Bijstellingen ontwerpbegroting 2026</t>
  </si>
  <si>
    <t>Stand ontwerpbegroting 2026</t>
  </si>
  <si>
    <t>Op basis van uitvoeringsinformatie van het Zorginstituut zĳn de Zvw-uitgaven geactualiseerd. Van de meevaller bij de tandheelkundige zorg in 2025 van € 51 miljoen wordt verwacht dat die structureel doorwerkt in 2026 en verder. Daarnaast herijkt de NZa in 2026 een aantal tarieven tandheelkundige zorg. Deze herijking is aanvullend op de herijking van de normatieve arbeidscomponent die al in de 1e suppletoire begroting is verwerkt en resulteert naar verwachting in een structurele meevaller van € 11 miljoen euro. Tezamen resulteren de actualisatie en herijking vanaf 2026 in een structurele meevaller van € 62 miljoen.</t>
  </si>
  <si>
    <t>De zorguitgaven zijn geactualiseerd op basis van de vierde kwartaallevering van het Zorginstituut (Q4 2024). Ten opzichte van tweede suppletoire begroting zijn de verwachte uitgaven in 2024 € 10 miljoen hoger. De uitgaven voor paramedische herstelzorg na COVID-19 (€ 14 miljoen) zijn lager uitgevallen dan begroot (€ 50 miljoen). De uitgaven voor reguliere wettelijk verzekerde behandelingen zijn daarentegen hoger dan verwacht. Ten opzichte van 2023 zijn de uitgaven met € 75 miljoen gestegen. Deze stijging bestaat vooral uit meer uitgaven voor fysiotherapie (€ 47 miljoen) en logopedie (€ 12 miljoen).</t>
  </si>
  <si>
    <t>Van de meevaller bij de paramedische zorg in 2024 wordt verwacht dat die voor het grootste deel doorwerkt in 2025 en verder. Een deel van de meevaller is echter het gevolg van lagere kosten herstelzorg. Van de beschikbare € 50,0 miljoen voor paramedische herstelzorg wordt in 2024 naar verwachting maar € 14,5 miljoen uitgegeven, een meevaller van € 35,5 miljoen. Aangezien de voorwaardelijke toelating van herstelzorg vanaf 2025 niet meer is opgenomen in het verzekerde Zvw-pakket, is ook de meevaller herstelzorg incidenteel. De reguliere uitgaven paramedische zorg komen daarmee hoger uit. Er resulteert een structurele tegenvaller vanaf 2025 van € 34,3 miljoen voor de paramedische zorg.</t>
  </si>
  <si>
    <t>Van de meevaller van € 15 miljoen bij de verloskundige zorg in 2024 wordt verwacht dat die structureel doorwerkt in 2025 en verder. Hier staat echter een tegenvaller tegenover. De NZa heeft bij de bepaling van de tarieven verloskundige zorg in 2025 op basis van een onderzoek van Berenschot de normatieve arbeidskostencomponent herijkt. Dit leidt tot een tariefaanpassing en daarmee tot een tegenvaller van € 29 miljoen. Per saldo resulteert een structurele tegenvaller vanaf 2025 van € 15 miljoen.</t>
  </si>
  <si>
    <t>Op basis van uitvoeringsinformatie van het Zorginstituut zĳn de Zvw-uitgaven geactualiseerd. Van de meevaller van € 11 miljoen in 2025 bij de verloskundige zorg wordt verwacht dat die doorwerkt in 2026 en verder. Aanvullend wordt de financiële impact van de door de NZa per 2026 aangekondigde tariefswijzigingen op basis van een recent afgerond kostenonderzoek  geschat op € 4 miljoen aan hogere uitgaven. Deze herijking is aanvullend op de herijking van de normatieve arbeidscomponent die al in de 1e suppletoire begroting is verwerkt. Per saldo resulteert dit vanaf 2026 in een structurele meevaller van € 7 miljoen.</t>
  </si>
  <si>
    <t>De financiële impact van de door de NZa per 2026 op basis van een recent afgerond kostenonderzoek aangekondigde tariefswijzigingen wordt geschat op een tegenvaller van € 84 miljoen. Het kostenonderzoek was dit keer gericht op opleidingen GGZ en huisartsen.</t>
  </si>
  <si>
    <r>
      <t>De zorguitgaven zijn geactualiseerd op basis van de vierde kwartaallevering van het Zorginstituut (Q4 2024). Ten opzichte van de tweede suppletoire begroting zijn de verwachte uitgaven in 2024 € 137 miljoen lager. Dit komt deels doordat de in het tweede kwartaal aangekondigde inhaalslag bij de</t>
    </r>
    <r>
      <rPr>
        <strike/>
        <sz val="8"/>
        <color theme="1"/>
        <rFont val="Verdana"/>
        <family val="2"/>
      </rPr>
      <t xml:space="preserve">  </t>
    </r>
    <r>
      <rPr>
        <sz val="8"/>
        <color theme="1"/>
        <rFont val="Verdana"/>
        <family val="2"/>
      </rPr>
      <t xml:space="preserve">afhandeling van in Nederland gemaakte kosten door verdragsgerechtigden vertraging heeft opgelopen (de uitgaven worden nu in 2025 betaald) en deels door de overstap op een ander betaalsysteem voor zorgdeclaraties van Nederlandse verdragsgerechtigden in het buitenland. Ten opzichte van 2023 zijn de uitgaven met € 12 miljoen gedaald. </t>
    </r>
  </si>
  <si>
    <t xml:space="preserve">Op basis van uitvoeringsinformatie van het Zorginstituut zĳn de Zvw-uitgaven geactualiseerd. Van de meevaller van € 6 miljoen bij de grensoverschrijdende zorg binnen MPB in 2025 wordt verwacht dat die doorwerkt in 2026 en verder. Bij de GOZ buiten MPB (lasten internationale verdragen) is in 2025 sprake van een incidentele meevaller van € 74 miljoen. </t>
  </si>
  <si>
    <r>
      <t>Bijstellingen 1</t>
    </r>
    <r>
      <rPr>
        <vertAlign val="superscript"/>
        <sz val="8"/>
        <rFont val="Verdana"/>
        <family val="2"/>
      </rPr>
      <t>e</t>
    </r>
    <r>
      <rPr>
        <sz val="8"/>
        <rFont val="Verdana"/>
        <family val="2"/>
      </rPr>
      <t xml:space="preserve"> suppletoire begroting 2025</t>
    </r>
  </si>
  <si>
    <r>
      <t>Toelichting bijstellingen  2</t>
    </r>
    <r>
      <rPr>
        <b/>
        <vertAlign val="superscript"/>
        <sz val="8"/>
        <rFont val="Verdana"/>
        <family val="2"/>
      </rPr>
      <t>e</t>
    </r>
    <r>
      <rPr>
        <b/>
        <sz val="8"/>
        <rFont val="Verdana"/>
        <family val="2"/>
      </rPr>
      <t xml:space="preserve"> suppletoire begroting 2024</t>
    </r>
  </si>
  <si>
    <r>
      <t>Toelichting bijstellingen  1</t>
    </r>
    <r>
      <rPr>
        <b/>
        <vertAlign val="superscript"/>
        <sz val="8"/>
        <rFont val="Verdana"/>
        <family val="2"/>
      </rPr>
      <t>e</t>
    </r>
    <r>
      <rPr>
        <b/>
        <sz val="8"/>
        <rFont val="Verdana"/>
        <family val="2"/>
      </rPr>
      <t xml:space="preserve"> suppletoire begroting 2025</t>
    </r>
  </si>
  <si>
    <t>Niet benodigde middelen voor Meer Tĳd voor Huisartsen worden ingezet voor andere doeleinden. Het betreft structureel € 9,5 miljoen en cumulatief € 96 miljoen in de jaren 2026 t/m 2029.</t>
  </si>
  <si>
    <t>Herschikking Meer Tijd voor Huisartsen</t>
  </si>
  <si>
    <r>
      <t xml:space="preserve">De raming van de loon- en prĳsontwikkeling is voor 2025 en verder aangepast op basis van de </t>
    </r>
    <r>
      <rPr>
        <strike/>
        <sz val="8"/>
        <rFont val="Verdana"/>
        <family val="2"/>
      </rPr>
      <t xml:space="preserve">MEV </t>
    </r>
    <r>
      <rPr>
        <sz val="8"/>
        <rFont val="Verdana"/>
        <family val="2"/>
      </rPr>
      <t>macro-economische inzichten van het Centraal Planbureau (CPB). Daarnaast is er de jaarlijkse technische aanpassing van de grondslag van de loon- en prijsontwikkeling. De grondslag is nu verlegd van de stand ontwerpbegroting 2025 naar de stand ontwerpbegroting 2026.</t>
    </r>
  </si>
  <si>
    <t>Bruto-Zvw-uitgaven ontwerpbegroting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</si>
</sst>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 #,##0.00_ ;_ * \-#,##0.00_ ;_ * &quot;-&quot;??_ ;_ @_ "/>
    <numFmt numFmtId="164" formatCode="_-* #,##0.00_-;_-* #,##0.00\-;_-* &quot;-&quot;??_-;_-@_-"/>
    <numFmt numFmtId="165" formatCode="#,##0.0"/>
    <numFmt numFmtId="166" formatCode="&quot;fl&quot;\ #,##0.00_-;&quot;fl&quot;\ #,##0.00\-"/>
    <numFmt numFmtId="167" formatCode="_-[$€]\ * #,##0.00_-;_-[$€]\ * #,##0.00\-;_-[$€]\ * &quot;-&quot;??_-;_-@_-"/>
    <numFmt numFmtId="168" formatCode="#,##0_ ;\-#,##0\ "/>
    <numFmt numFmtId="169" formatCode="&quot;fl&quot;\ #,##0_-;&quot;fl&quot;\ #,##0\-"/>
    <numFmt numFmtId="170" formatCode="#,##0.000"/>
    <numFmt numFmtId="171" formatCode="#,##0.0_ ;\-#,##0.0\ "/>
    <numFmt numFmtId="172" formatCode="#,##0.0000"/>
    <numFmt numFmtId="173" formatCode="#,##0.000_ ;\-#,##0.000\ "/>
    <numFmt numFmtId="174" formatCode="_-* #,##0.0_-;_-* #,##0.0\-;_-* &quot;-&quot;??_-;_-@_-"/>
    <numFmt numFmtId="175" formatCode="0.0"/>
    <numFmt numFmtId="176" formatCode="0.000"/>
    <numFmt numFmtId="177" formatCode="_(* #,##0.00_);_(* \(#,##0.00\);_(* &quot;-&quot;??_);_(@_)"/>
    <numFmt numFmtId="178" formatCode="_-&quot;€&quot;\ * #,##0.00_-;_-&quot;€&quot;\ * \-#,##0.00;_-&quot;€&quot;* #0_-;_-@_-"/>
    <numFmt numFmtId="179" formatCode="_ * #,##0.0_ ;_ * \-#,##0.0_ ;_ * &quot;-&quot;??_ ;_ @_ "/>
    <numFmt numFmtId="180" formatCode="_ * #,##0.0_ ;_ * \-#,##0.0_ ;_ * &quot;-&quot;?_ ;_ @_ "/>
  </numFmts>
  <fonts count="63" x14ac:knownFonts="1">
    <font>
      <sz val="11"/>
      <color theme="1"/>
      <name val="Calibri"/>
      <family val="2"/>
      <scheme val="minor"/>
    </font>
    <font>
      <sz val="11"/>
      <color indexed="8"/>
      <name val="Calibri"/>
      <family val="2"/>
    </font>
    <font>
      <sz val="10"/>
      <name val="Arial"/>
      <family val="2"/>
    </font>
    <font>
      <i/>
      <sz val="8"/>
      <name val="Verdana"/>
      <family val="2"/>
    </font>
    <font>
      <sz val="9"/>
      <name val="Arial"/>
      <family val="2"/>
    </font>
    <font>
      <sz val="9"/>
      <name val="Arial"/>
      <family val="2"/>
    </font>
    <font>
      <sz val="12"/>
      <name val="Arial"/>
      <family val="2"/>
    </font>
    <font>
      <b/>
      <sz val="18"/>
      <name val="Arial"/>
      <family val="2"/>
    </font>
    <font>
      <b/>
      <sz val="12"/>
      <name val="Arial"/>
      <family val="2"/>
    </font>
    <font>
      <sz val="9"/>
      <color indexed="8"/>
      <name val="Verdana"/>
      <family val="2"/>
    </font>
    <font>
      <sz val="10"/>
      <name val="Arial"/>
      <family val="2"/>
    </font>
    <font>
      <sz val="10"/>
      <name val="Arial"/>
      <family val="2"/>
    </font>
    <font>
      <sz val="10"/>
      <name val="Arial"/>
      <family val="2"/>
    </font>
    <font>
      <sz val="8"/>
      <color indexed="8"/>
      <name val="Verdana"/>
      <family val="2"/>
    </font>
    <font>
      <sz val="10"/>
      <name val="Arial"/>
      <family val="2"/>
    </font>
    <font>
      <vertAlign val="superscript"/>
      <sz val="8"/>
      <color indexed="8"/>
      <name val="Verdana"/>
      <family val="2"/>
    </font>
    <font>
      <sz val="8"/>
      <name val="Verdana"/>
      <family val="2"/>
    </font>
    <font>
      <b/>
      <sz val="8"/>
      <name val="Verdana"/>
      <family val="2"/>
    </font>
    <font>
      <b/>
      <sz val="8"/>
      <color indexed="8"/>
      <name val="Verdana"/>
      <family val="2"/>
    </font>
    <font>
      <b/>
      <vertAlign val="superscript"/>
      <sz val="8"/>
      <color indexed="8"/>
      <name val="Verdana"/>
      <family val="2"/>
    </font>
    <font>
      <sz val="10"/>
      <name val="Univers"/>
      <family val="2"/>
    </font>
    <font>
      <sz val="8"/>
      <name val="Arial"/>
      <family val="2"/>
    </font>
    <font>
      <b/>
      <sz val="9"/>
      <name val="Verdana"/>
      <family val="2"/>
    </font>
    <font>
      <sz val="9"/>
      <name val="Verdana"/>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sz val="11"/>
      <color rgb="FF006100"/>
      <name val="Calibri"/>
      <family val="2"/>
      <scheme val="minor"/>
    </font>
    <font>
      <sz val="11"/>
      <color rgb="FF3F3F76"/>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9C6500"/>
      <name val="Calibri"/>
      <family val="2"/>
      <scheme val="minor"/>
    </font>
    <font>
      <sz val="11"/>
      <color rgb="FF9C0006"/>
      <name val="Calibri"/>
      <family val="2"/>
      <scheme val="minor"/>
    </font>
    <font>
      <b/>
      <sz val="18"/>
      <color theme="3"/>
      <name val="Cambria"/>
      <family val="2"/>
      <scheme val="major"/>
    </font>
    <font>
      <b/>
      <sz val="11"/>
      <color theme="1"/>
      <name val="Calibri"/>
      <family val="2"/>
      <scheme val="minor"/>
    </font>
    <font>
      <b/>
      <sz val="11"/>
      <color rgb="FF3F3F3F"/>
      <name val="Calibri"/>
      <family val="2"/>
      <scheme val="minor"/>
    </font>
    <font>
      <i/>
      <sz val="11"/>
      <color rgb="FF7F7F7F"/>
      <name val="Calibri"/>
      <family val="2"/>
      <scheme val="minor"/>
    </font>
    <font>
      <sz val="11"/>
      <color rgb="FFFF0000"/>
      <name val="Calibri"/>
      <family val="2"/>
      <scheme val="minor"/>
    </font>
    <font>
      <sz val="8"/>
      <color theme="1"/>
      <name val="Verdana"/>
      <family val="2"/>
    </font>
    <font>
      <b/>
      <sz val="8"/>
      <color theme="1"/>
      <name val="Verdana"/>
      <family val="2"/>
    </font>
    <font>
      <sz val="8"/>
      <color rgb="FFFF0000"/>
      <name val="Verdana"/>
      <family val="2"/>
    </font>
    <font>
      <i/>
      <sz val="8"/>
      <color theme="1"/>
      <name val="Verdana"/>
      <family val="2"/>
    </font>
    <font>
      <sz val="8"/>
      <color rgb="FF000000"/>
      <name val="Verdana"/>
      <family val="2"/>
    </font>
    <font>
      <b/>
      <sz val="8"/>
      <color rgb="FF000000"/>
      <name val="Verdana"/>
      <family val="2"/>
    </font>
    <font>
      <sz val="9"/>
      <color rgb="FFFF0000"/>
      <name val="Verdana"/>
      <family val="2"/>
    </font>
    <font>
      <b/>
      <sz val="8"/>
      <color rgb="FFFFFFFF"/>
      <name val="Verdana"/>
      <family val="2"/>
    </font>
    <font>
      <b/>
      <sz val="8"/>
      <color theme="0"/>
      <name val="Verdana"/>
      <family val="2"/>
    </font>
    <font>
      <sz val="8"/>
      <name val="Calibri"/>
      <family val="2"/>
      <scheme val="minor"/>
    </font>
    <font>
      <sz val="10"/>
      <name val="Univers"/>
      <family val="2"/>
    </font>
    <font>
      <sz val="11"/>
      <name val="Calibri"/>
      <family val="2"/>
      <scheme val="minor"/>
    </font>
    <font>
      <b/>
      <vertAlign val="superscript"/>
      <sz val="8"/>
      <color theme="1"/>
      <name val="Verdana"/>
      <family val="2"/>
    </font>
    <font>
      <i/>
      <sz val="8"/>
      <color rgb="FFFF0000"/>
      <name val="Verdana"/>
      <family val="2"/>
    </font>
    <font>
      <b/>
      <i/>
      <sz val="8"/>
      <name val="Verdana"/>
      <family val="2"/>
    </font>
    <font>
      <strike/>
      <sz val="8"/>
      <name val="Verdana"/>
      <family val="2"/>
    </font>
    <font>
      <b/>
      <i/>
      <sz val="8"/>
      <color theme="1"/>
      <name val="Verdana"/>
      <family val="2"/>
    </font>
    <font>
      <vertAlign val="superscript"/>
      <sz val="8"/>
      <color theme="1"/>
      <name val="Verdana"/>
      <family val="2"/>
    </font>
    <font>
      <strike/>
      <sz val="8"/>
      <color rgb="FFFF0000"/>
      <name val="Verdana"/>
      <family val="2"/>
    </font>
    <font>
      <strike/>
      <sz val="8"/>
      <color theme="1"/>
      <name val="Verdana"/>
      <family val="2"/>
    </font>
    <font>
      <vertAlign val="superscript"/>
      <sz val="8"/>
      <name val="Verdana"/>
      <family val="2"/>
    </font>
    <font>
      <b/>
      <vertAlign val="superscript"/>
      <sz val="8"/>
      <name val="Verdana"/>
      <family val="2"/>
    </font>
  </fonts>
  <fills count="42">
    <fill>
      <patternFill patternType="none"/>
    </fill>
    <fill>
      <patternFill patternType="gray125"/>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7CE"/>
      </patternFill>
    </fill>
    <fill>
      <patternFill patternType="solid">
        <fgColor theme="4" tint="0.79998168889431442"/>
        <bgColor indexed="64"/>
      </patternFill>
    </fill>
    <fill>
      <patternFill patternType="solid">
        <fgColor rgb="FFFFFF00"/>
        <bgColor indexed="64"/>
      </patternFill>
    </fill>
    <fill>
      <patternFill patternType="solid">
        <fgColor theme="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59999389629810485"/>
        <bgColor indexed="64"/>
      </patternFill>
    </fill>
  </fills>
  <borders count="45">
    <border>
      <left/>
      <right/>
      <top/>
      <bottom/>
      <diagonal/>
    </border>
    <border>
      <left style="thin">
        <color indexed="22"/>
      </left>
      <right style="thin">
        <color indexed="22"/>
      </right>
      <top style="thin">
        <color indexed="22"/>
      </top>
      <bottom style="thin">
        <color indexed="22"/>
      </bottom>
      <diagonal/>
    </border>
    <border>
      <left/>
      <right/>
      <top style="double">
        <color indexed="0"/>
      </top>
      <bottom/>
      <diagonal/>
    </border>
    <border>
      <left/>
      <right/>
      <top style="thin">
        <color indexed="0"/>
      </top>
      <bottom style="double">
        <color indexed="0"/>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999999"/>
      </left>
      <right/>
      <top style="thin">
        <color rgb="FF999999"/>
      </top>
      <bottom/>
      <diagonal/>
    </border>
    <border>
      <left/>
      <right/>
      <top style="thin">
        <color rgb="FF999999"/>
      </top>
      <bottom/>
      <diagonal/>
    </border>
    <border>
      <left style="thin">
        <color rgb="FF999999"/>
      </left>
      <right/>
      <top/>
      <bottom/>
      <diagonal/>
    </border>
    <border>
      <left style="thin">
        <color rgb="FF999999"/>
      </left>
      <right/>
      <top style="thin">
        <color rgb="FF999999"/>
      </top>
      <bottom style="thin">
        <color rgb="FF999999"/>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rgb="FFABABAB"/>
      </left>
      <right/>
      <top style="thin">
        <color rgb="FFABABAB"/>
      </top>
      <bottom/>
      <diagonal/>
    </border>
    <border>
      <left/>
      <right/>
      <top style="thin">
        <color rgb="FFABABAB"/>
      </top>
      <bottom/>
      <diagonal/>
    </border>
    <border>
      <left/>
      <right style="thin">
        <color rgb="FFABABAB"/>
      </right>
      <top style="thin">
        <color rgb="FFABABAB"/>
      </top>
      <bottom/>
      <diagonal/>
    </border>
    <border>
      <left style="thin">
        <color rgb="FFABABAB"/>
      </left>
      <right/>
      <top style="thin">
        <color rgb="FFABABAB"/>
      </top>
      <bottom style="thin">
        <color rgb="FFABABAB"/>
      </bottom>
      <diagonal/>
    </border>
    <border>
      <left/>
      <right/>
      <top style="thin">
        <color rgb="FFABABAB"/>
      </top>
      <bottom style="thin">
        <color rgb="FFABABAB"/>
      </bottom>
      <diagonal/>
    </border>
    <border>
      <left/>
      <right style="thin">
        <color rgb="FFABABAB"/>
      </right>
      <top style="thin">
        <color rgb="FFABABAB"/>
      </top>
      <bottom style="thin">
        <color rgb="FFABABAB"/>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indexed="65"/>
      </left>
      <right/>
      <top style="thin">
        <color rgb="FFABABAB"/>
      </top>
      <bottom style="thin">
        <color rgb="FFABABAB"/>
      </bottom>
      <diagonal/>
    </border>
    <border>
      <left style="thin">
        <color rgb="FFABABAB"/>
      </left>
      <right/>
      <top/>
      <bottom/>
      <diagonal/>
    </border>
    <border>
      <left/>
      <right style="thin">
        <color rgb="FFABABAB"/>
      </right>
      <top/>
      <bottom/>
      <diagonal/>
    </border>
    <border>
      <left style="thin">
        <color rgb="FFABABAB"/>
      </left>
      <right/>
      <top style="thin">
        <color indexed="65"/>
      </top>
      <bottom/>
      <diagonal/>
    </border>
    <border>
      <left/>
      <right/>
      <top style="thin">
        <color indexed="64"/>
      </top>
      <bottom style="double">
        <color indexed="64"/>
      </bottom>
      <diagonal/>
    </border>
    <border>
      <left/>
      <right/>
      <top style="double">
        <color indexed="64"/>
      </top>
      <bottom style="thin">
        <color indexed="64"/>
      </bottom>
      <diagonal/>
    </border>
  </borders>
  <cellStyleXfs count="153">
    <xf numFmtId="0" fontId="0"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6" fillId="27" borderId="13" applyNumberFormat="0" applyAlignment="0" applyProtection="0"/>
    <xf numFmtId="4" fontId="6" fillId="0" borderId="0" applyProtection="0"/>
    <xf numFmtId="4" fontId="6" fillId="0" borderId="0" applyProtection="0"/>
    <xf numFmtId="4" fontId="6" fillId="0" borderId="0" applyProtection="0"/>
    <xf numFmtId="0" fontId="27" fillId="28" borderId="14" applyNumberFormat="0" applyAlignment="0" applyProtection="0"/>
    <xf numFmtId="166" fontId="6" fillId="0" borderId="0" applyProtection="0"/>
    <xf numFmtId="166" fontId="6" fillId="0" borderId="0" applyProtection="0"/>
    <xf numFmtId="166" fontId="6" fillId="0" borderId="0" applyProtection="0"/>
    <xf numFmtId="0" fontId="6" fillId="0" borderId="0" applyProtection="0"/>
    <xf numFmtId="0" fontId="6" fillId="0" borderId="0" applyProtection="0"/>
    <xf numFmtId="0" fontId="6" fillId="0" borderId="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178" fontId="21" fillId="0" borderId="0" applyFont="0" applyFill="0" applyBorder="0" applyAlignment="0" applyProtection="0"/>
    <xf numFmtId="167" fontId="2" fillId="0" borderId="0" applyFont="0" applyFill="0" applyBorder="0" applyAlignment="0" applyProtection="0"/>
    <xf numFmtId="178" fontId="21" fillId="0" borderId="0" applyFont="0" applyFill="0" applyBorder="0" applyAlignment="0" applyProtection="0"/>
    <xf numFmtId="178" fontId="21" fillId="0" borderId="0" applyFont="0" applyFill="0" applyBorder="0" applyAlignment="0" applyProtection="0"/>
    <xf numFmtId="2" fontId="6" fillId="0" borderId="0" applyProtection="0"/>
    <xf numFmtId="2" fontId="6" fillId="0" borderId="0" applyProtection="0"/>
    <xf numFmtId="2" fontId="6" fillId="0" borderId="0" applyProtection="0"/>
    <xf numFmtId="0" fontId="28" fillId="0" borderId="15" applyNumberFormat="0" applyFill="0" applyAlignment="0" applyProtection="0"/>
    <xf numFmtId="0" fontId="29" fillId="29" borderId="0" applyNumberFormat="0" applyBorder="0" applyAlignment="0" applyProtection="0"/>
    <xf numFmtId="0" fontId="7" fillId="0" borderId="0" applyProtection="0"/>
    <xf numFmtId="0" fontId="7" fillId="0" borderId="0" applyProtection="0"/>
    <xf numFmtId="0" fontId="7" fillId="0" borderId="0" applyProtection="0"/>
    <xf numFmtId="0" fontId="8" fillId="0" borderId="0" applyProtection="0"/>
    <xf numFmtId="0" fontId="8" fillId="0" borderId="0" applyProtection="0"/>
    <xf numFmtId="0" fontId="8" fillId="0" borderId="0" applyProtection="0"/>
    <xf numFmtId="0" fontId="30" fillId="30" borderId="13" applyNumberFormat="0" applyAlignment="0" applyProtection="0"/>
    <xf numFmtId="164" fontId="24" fillId="0" borderId="0" applyFont="0" applyFill="0" applyBorder="0" applyAlignment="0" applyProtection="0"/>
    <xf numFmtId="168" fontId="5" fillId="0" borderId="0" applyFont="0" applyFill="0" applyBorder="0" applyAlignment="0" applyProtection="0"/>
    <xf numFmtId="168" fontId="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0" fontId="31" fillId="0" borderId="16"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0" applyNumberFormat="0" applyFill="0" applyBorder="0" applyAlignment="0" applyProtection="0"/>
    <xf numFmtId="0" fontId="7" fillId="0" borderId="0" applyNumberFormat="0" applyFont="0" applyFill="0" applyAlignment="0" applyProtection="0"/>
    <xf numFmtId="0" fontId="7" fillId="0" borderId="0" applyNumberFormat="0" applyFont="0" applyFill="0" applyAlignment="0" applyProtection="0"/>
    <xf numFmtId="0" fontId="7" fillId="0" borderId="0" applyNumberFormat="0" applyFont="0" applyFill="0" applyAlignment="0" applyProtection="0"/>
    <xf numFmtId="0" fontId="8" fillId="0" borderId="0" applyNumberFormat="0" applyFont="0" applyFill="0" applyAlignment="0" applyProtection="0"/>
    <xf numFmtId="0" fontId="8" fillId="0" borderId="0" applyNumberFormat="0" applyFont="0" applyFill="0" applyAlignment="0" applyProtection="0"/>
    <xf numFmtId="0" fontId="8" fillId="0" borderId="0" applyNumberFormat="0" applyFont="0" applyFill="0" applyAlignment="0" applyProtection="0"/>
    <xf numFmtId="0" fontId="34" fillId="31" borderId="0" applyNumberFormat="0" applyBorder="0" applyAlignment="0" applyProtection="0"/>
    <xf numFmtId="0" fontId="6" fillId="0" borderId="0"/>
    <xf numFmtId="0" fontId="2" fillId="0" borderId="0"/>
    <xf numFmtId="0" fontId="2" fillId="0" borderId="0"/>
    <xf numFmtId="0" fontId="2" fillId="0" borderId="0"/>
    <xf numFmtId="0" fontId="6" fillId="0" borderId="0"/>
    <xf numFmtId="0" fontId="6" fillId="0" borderId="0"/>
    <xf numFmtId="0" fontId="9" fillId="0" borderId="0"/>
    <xf numFmtId="0" fontId="24" fillId="32" borderId="19" applyNumberFormat="0" applyFont="0" applyAlignment="0" applyProtection="0"/>
    <xf numFmtId="0" fontId="24" fillId="32" borderId="19" applyNumberFormat="0" applyFont="0" applyAlignment="0" applyProtection="0"/>
    <xf numFmtId="0" fontId="24" fillId="32" borderId="19" applyNumberFormat="0" applyFont="0" applyAlignment="0" applyProtection="0"/>
    <xf numFmtId="0" fontId="1" fillId="2" borderId="1" applyNumberFormat="0" applyFont="0" applyAlignment="0" applyProtection="0"/>
    <xf numFmtId="0" fontId="35" fillId="33" borderId="0" applyNumberFormat="0" applyBorder="0" applyAlignment="0" applyProtection="0"/>
    <xf numFmtId="10" fontId="6" fillId="0" borderId="0" applyProtection="0"/>
    <xf numFmtId="10" fontId="6" fillId="0" borderId="0" applyProtection="0"/>
    <xf numFmtId="10" fontId="6" fillId="0" borderId="0" applyProtection="0"/>
    <xf numFmtId="9" fontId="5"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0" fontId="2" fillId="0" borderId="0"/>
    <xf numFmtId="0" fontId="2" fillId="0" borderId="0"/>
    <xf numFmtId="0" fontId="2" fillId="0" borderId="0"/>
    <xf numFmtId="0" fontId="2" fillId="0" borderId="0"/>
    <xf numFmtId="0" fontId="11"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4" fillId="0" borderId="0"/>
    <xf numFmtId="0" fontId="24" fillId="0" borderId="0"/>
    <xf numFmtId="0" fontId="24" fillId="0" borderId="0"/>
    <xf numFmtId="0" fontId="24" fillId="0" borderId="0"/>
    <xf numFmtId="0" fontId="1" fillId="0" borderId="0"/>
    <xf numFmtId="0" fontId="1" fillId="0" borderId="0"/>
    <xf numFmtId="0" fontId="10" fillId="0" borderId="0"/>
    <xf numFmtId="0" fontId="2" fillId="0" borderId="0"/>
    <xf numFmtId="0" fontId="2" fillId="0" borderId="0"/>
    <xf numFmtId="0" fontId="14" fillId="0" borderId="0"/>
    <xf numFmtId="0" fontId="2" fillId="0" borderId="0"/>
    <xf numFmtId="0" fontId="2" fillId="0" borderId="0"/>
    <xf numFmtId="0" fontId="20" fillId="0" borderId="0"/>
    <xf numFmtId="0" fontId="20" fillId="0" borderId="0"/>
    <xf numFmtId="0" fontId="24" fillId="0" borderId="0"/>
    <xf numFmtId="0" fontId="24" fillId="0" borderId="0"/>
    <xf numFmtId="0" fontId="1" fillId="0" borderId="0"/>
    <xf numFmtId="0" fontId="20" fillId="0" borderId="0"/>
    <xf numFmtId="0" fontId="20" fillId="0" borderId="0"/>
    <xf numFmtId="0" fontId="36" fillId="0" borderId="0" applyNumberFormat="0" applyFill="0" applyBorder="0" applyAlignment="0" applyProtection="0"/>
    <xf numFmtId="0" fontId="37" fillId="0" borderId="20" applyNumberFormat="0" applyFill="0" applyAlignment="0" applyProtection="0"/>
    <xf numFmtId="0" fontId="2" fillId="0" borderId="2" applyNumberFormat="0" applyFont="0" applyBorder="0" applyAlignment="0" applyProtection="0"/>
    <xf numFmtId="0" fontId="2" fillId="0" borderId="2" applyNumberFormat="0" applyFont="0" applyBorder="0" applyAlignment="0" applyProtection="0"/>
    <xf numFmtId="0" fontId="2" fillId="0" borderId="2" applyNumberFormat="0" applyFont="0" applyBorder="0" applyAlignment="0" applyProtection="0"/>
    <xf numFmtId="0" fontId="6" fillId="0" borderId="3" applyProtection="0"/>
    <xf numFmtId="0" fontId="6" fillId="0" borderId="3" applyProtection="0"/>
    <xf numFmtId="0" fontId="6" fillId="0" borderId="3" applyProtection="0"/>
    <xf numFmtId="0" fontId="38" fillId="27" borderId="21" applyNumberFormat="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51" fillId="0" borderId="0"/>
    <xf numFmtId="0" fontId="24"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cellStyleXfs>
  <cellXfs count="406">
    <xf numFmtId="0" fontId="0" fillId="0" borderId="0" xfId="0"/>
    <xf numFmtId="165" fontId="41" fillId="0" borderId="0" xfId="0" applyNumberFormat="1" applyFont="1"/>
    <xf numFmtId="0" fontId="42" fillId="0" borderId="0" xfId="0" applyFont="1"/>
    <xf numFmtId="0" fontId="41" fillId="0" borderId="0" xfId="0" applyFont="1" applyAlignment="1">
      <alignment horizontal="right"/>
    </xf>
    <xf numFmtId="0" fontId="43" fillId="0" borderId="0" xfId="0" applyFont="1" applyAlignment="1">
      <alignment horizontal="right"/>
    </xf>
    <xf numFmtId="0" fontId="41" fillId="0" borderId="0" xfId="0" applyFont="1"/>
    <xf numFmtId="0" fontId="41" fillId="0" borderId="0" xfId="0" applyFont="1" applyBorder="1"/>
    <xf numFmtId="0" fontId="44" fillId="0" borderId="0" xfId="0" applyFont="1"/>
    <xf numFmtId="170" fontId="43" fillId="0" borderId="0" xfId="0" applyNumberFormat="1" applyFont="1"/>
    <xf numFmtId="0" fontId="45" fillId="34" borderId="0" xfId="0" applyFont="1" applyFill="1"/>
    <xf numFmtId="165" fontId="45" fillId="34" borderId="0" xfId="0" applyNumberFormat="1" applyFont="1" applyFill="1"/>
    <xf numFmtId="0" fontId="46" fillId="34" borderId="0" xfId="0" applyFont="1" applyFill="1"/>
    <xf numFmtId="0" fontId="46" fillId="34" borderId="4" xfId="0" applyFont="1" applyFill="1" applyBorder="1"/>
    <xf numFmtId="174" fontId="41" fillId="0" borderId="0" xfId="0" applyNumberFormat="1" applyFont="1"/>
    <xf numFmtId="0" fontId="17" fillId="34" borderId="0" xfId="0" applyFont="1" applyFill="1" applyBorder="1"/>
    <xf numFmtId="0" fontId="42" fillId="34" borderId="0" xfId="0" applyFont="1" applyFill="1"/>
    <xf numFmtId="0" fontId="41" fillId="34" borderId="4" xfId="0" applyFont="1" applyFill="1" applyBorder="1"/>
    <xf numFmtId="0" fontId="42" fillId="34" borderId="0" xfId="0" applyFont="1" applyFill="1" applyBorder="1"/>
    <xf numFmtId="171" fontId="42" fillId="34" borderId="0" xfId="59" applyNumberFormat="1" applyFont="1" applyFill="1" applyBorder="1"/>
    <xf numFmtId="0" fontId="41" fillId="34" borderId="0" xfId="0" applyFont="1" applyFill="1" applyBorder="1"/>
    <xf numFmtId="0" fontId="41" fillId="34" borderId="5" xfId="0" applyFont="1" applyFill="1" applyBorder="1"/>
    <xf numFmtId="165" fontId="41" fillId="34" borderId="5" xfId="0" applyNumberFormat="1" applyFont="1" applyFill="1" applyBorder="1"/>
    <xf numFmtId="0" fontId="42" fillId="34" borderId="4" xfId="0" applyFont="1" applyFill="1" applyBorder="1"/>
    <xf numFmtId="165" fontId="16" fillId="34" borderId="5" xfId="0" applyNumberFormat="1" applyFont="1" applyFill="1" applyBorder="1"/>
    <xf numFmtId="165" fontId="16" fillId="34" borderId="0" xfId="0" applyNumberFormat="1" applyFont="1" applyFill="1" applyBorder="1"/>
    <xf numFmtId="165" fontId="42" fillId="34" borderId="0" xfId="0" applyNumberFormat="1" applyFont="1" applyFill="1" applyBorder="1"/>
    <xf numFmtId="165" fontId="41" fillId="34" borderId="0" xfId="59" applyNumberFormat="1" applyFont="1" applyFill="1" applyBorder="1"/>
    <xf numFmtId="165" fontId="42" fillId="34" borderId="4" xfId="59" applyNumberFormat="1" applyFont="1" applyFill="1" applyBorder="1"/>
    <xf numFmtId="0" fontId="42" fillId="34" borderId="0" xfId="0" applyFont="1" applyFill="1" applyBorder="1" applyAlignment="1">
      <alignment wrapText="1"/>
    </xf>
    <xf numFmtId="171" fontId="17" fillId="34" borderId="0" xfId="59" applyNumberFormat="1" applyFont="1" applyFill="1" applyBorder="1"/>
    <xf numFmtId="173" fontId="43" fillId="0" borderId="0" xfId="0" applyNumberFormat="1" applyFont="1" applyAlignment="1">
      <alignment horizontal="right"/>
    </xf>
    <xf numFmtId="170" fontId="43" fillId="0" borderId="0" xfId="0" applyNumberFormat="1" applyFont="1" applyAlignment="1">
      <alignment horizontal="right"/>
    </xf>
    <xf numFmtId="0" fontId="16" fillId="34" borderId="0" xfId="0" applyFont="1" applyFill="1" applyBorder="1"/>
    <xf numFmtId="0" fontId="41" fillId="34" borderId="0" xfId="0" applyFont="1" applyFill="1" applyBorder="1" applyAlignment="1">
      <alignment wrapText="1"/>
    </xf>
    <xf numFmtId="0" fontId="17" fillId="34" borderId="0" xfId="0" applyFont="1" applyFill="1" applyAlignment="1"/>
    <xf numFmtId="165" fontId="41" fillId="34" borderId="0" xfId="0" applyNumberFormat="1" applyFont="1" applyFill="1" applyBorder="1" applyAlignment="1">
      <alignment wrapText="1"/>
    </xf>
    <xf numFmtId="0" fontId="3" fillId="34" borderId="0" xfId="0" applyFont="1" applyFill="1" applyBorder="1"/>
    <xf numFmtId="0" fontId="3" fillId="34" borderId="0" xfId="0" applyFont="1" applyFill="1" applyBorder="1" applyAlignment="1">
      <alignment wrapText="1"/>
    </xf>
    <xf numFmtId="0" fontId="17" fillId="34" borderId="0" xfId="0" applyFont="1" applyFill="1" applyBorder="1" applyAlignment="1"/>
    <xf numFmtId="0" fontId="17" fillId="34" borderId="0" xfId="0" applyFont="1" applyFill="1" applyBorder="1" applyAlignment="1">
      <alignment wrapText="1"/>
    </xf>
    <xf numFmtId="0" fontId="41" fillId="34" borderId="0" xfId="0" applyFont="1" applyFill="1" applyBorder="1" applyAlignment="1">
      <alignment wrapText="1"/>
    </xf>
    <xf numFmtId="0" fontId="3" fillId="34" borderId="0" xfId="129" applyFont="1" applyFill="1"/>
    <xf numFmtId="0" fontId="16" fillId="34" borderId="5" xfId="0" applyFont="1" applyFill="1" applyBorder="1"/>
    <xf numFmtId="0" fontId="41" fillId="34" borderId="0" xfId="0" applyFont="1" applyFill="1" applyBorder="1" applyAlignment="1">
      <alignment wrapText="1"/>
    </xf>
    <xf numFmtId="0" fontId="41" fillId="34" borderId="0" xfId="0" applyFont="1" applyFill="1" applyAlignment="1">
      <alignment wrapText="1"/>
    </xf>
    <xf numFmtId="0" fontId="41" fillId="0" borderId="7" xfId="0" applyFont="1" applyBorder="1"/>
    <xf numFmtId="165" fontId="41" fillId="0" borderId="0" xfId="0" applyNumberFormat="1" applyFont="1" applyBorder="1"/>
    <xf numFmtId="0" fontId="22" fillId="35" borderId="0" xfId="0" applyFont="1" applyFill="1" applyAlignment="1">
      <alignment vertical="top"/>
    </xf>
    <xf numFmtId="0" fontId="3" fillId="34" borderId="0" xfId="0" applyFont="1" applyFill="1" applyAlignment="1">
      <alignment vertical="top"/>
    </xf>
    <xf numFmtId="0" fontId="3" fillId="34" borderId="5" xfId="0" applyFont="1" applyFill="1" applyBorder="1" applyAlignment="1">
      <alignment wrapText="1"/>
    </xf>
    <xf numFmtId="0" fontId="43" fillId="34" borderId="5" xfId="0" applyFont="1" applyFill="1" applyBorder="1" applyAlignment="1">
      <alignment wrapText="1"/>
    </xf>
    <xf numFmtId="0" fontId="41" fillId="34" borderId="0" xfId="0" applyFont="1" applyFill="1" applyBorder="1" applyAlignment="1">
      <alignment wrapText="1"/>
    </xf>
    <xf numFmtId="0" fontId="41" fillId="34" borderId="0" xfId="0" applyFont="1" applyFill="1" applyAlignment="1">
      <alignment wrapText="1"/>
    </xf>
    <xf numFmtId="0" fontId="48" fillId="34" borderId="4" xfId="0" applyFont="1" applyFill="1" applyBorder="1"/>
    <xf numFmtId="0" fontId="17" fillId="34" borderId="4" xfId="0" applyFont="1" applyFill="1" applyBorder="1"/>
    <xf numFmtId="0" fontId="46" fillId="34" borderId="4" xfId="0" applyFont="1" applyFill="1" applyBorder="1" applyAlignment="1">
      <alignment horizontal="right"/>
    </xf>
    <xf numFmtId="0" fontId="45" fillId="34" borderId="0" xfId="0" applyFont="1" applyFill="1" applyAlignment="1">
      <alignment wrapText="1"/>
    </xf>
    <xf numFmtId="0" fontId="46" fillId="34" borderId="0" xfId="0" applyFont="1" applyFill="1" applyAlignment="1">
      <alignment wrapText="1"/>
    </xf>
    <xf numFmtId="0" fontId="17" fillId="34" borderId="0" xfId="0" applyFont="1" applyFill="1" applyAlignment="1">
      <alignment vertical="top"/>
    </xf>
    <xf numFmtId="0" fontId="16" fillId="0" borderId="0" xfId="0" applyFont="1" applyAlignment="1">
      <alignment horizontal="right"/>
    </xf>
    <xf numFmtId="3" fontId="16" fillId="0" borderId="0" xfId="0" applyNumberFormat="1" applyFont="1"/>
    <xf numFmtId="165" fontId="42" fillId="34" borderId="0" xfId="59" applyNumberFormat="1" applyFont="1" applyFill="1" applyBorder="1"/>
    <xf numFmtId="165" fontId="41" fillId="34" borderId="0" xfId="0" applyNumberFormat="1" applyFont="1" applyFill="1" applyBorder="1" applyAlignment="1">
      <alignment vertical="top"/>
    </xf>
    <xf numFmtId="0" fontId="3" fillId="34" borderId="0" xfId="129" applyFont="1" applyFill="1" applyAlignment="1">
      <alignment wrapText="1"/>
    </xf>
    <xf numFmtId="0" fontId="16" fillId="34" borderId="0" xfId="0" applyFont="1" applyFill="1" applyAlignment="1">
      <alignment vertical="top" wrapText="1"/>
    </xf>
    <xf numFmtId="0" fontId="16" fillId="34" borderId="0" xfId="129" applyFont="1" applyFill="1" applyAlignment="1">
      <alignment wrapText="1"/>
    </xf>
    <xf numFmtId="170" fontId="41" fillId="0" borderId="0" xfId="0" applyNumberFormat="1" applyFont="1"/>
    <xf numFmtId="165" fontId="46" fillId="34" borderId="4" xfId="0" applyNumberFormat="1" applyFont="1" applyFill="1" applyBorder="1"/>
    <xf numFmtId="165" fontId="16" fillId="34" borderId="0" xfId="0" applyNumberFormat="1" applyFont="1" applyFill="1" applyBorder="1" applyAlignment="1">
      <alignment wrapText="1"/>
    </xf>
    <xf numFmtId="0" fontId="41" fillId="34" borderId="0" xfId="0" applyFont="1" applyFill="1" applyBorder="1" applyAlignment="1">
      <alignment wrapText="1"/>
    </xf>
    <xf numFmtId="0" fontId="41" fillId="34" borderId="0" xfId="0" applyFont="1" applyFill="1"/>
    <xf numFmtId="165" fontId="46" fillId="34" borderId="0" xfId="0" applyNumberFormat="1" applyFont="1" applyFill="1"/>
    <xf numFmtId="0" fontId="22" fillId="0" borderId="8" xfId="0" applyFont="1" applyBorder="1" applyAlignment="1">
      <alignment vertical="top"/>
    </xf>
    <xf numFmtId="0" fontId="22" fillId="0" borderId="9" xfId="0" applyFont="1" applyBorder="1" applyAlignment="1">
      <alignment vertical="top"/>
    </xf>
    <xf numFmtId="0" fontId="22" fillId="0" borderId="10" xfId="0" applyFont="1" applyBorder="1" applyAlignment="1">
      <alignment vertical="top"/>
    </xf>
    <xf numFmtId="0" fontId="22" fillId="0" borderId="11" xfId="0" applyFont="1" applyBorder="1" applyAlignment="1">
      <alignment vertical="top"/>
    </xf>
    <xf numFmtId="0" fontId="23" fillId="0" borderId="0" xfId="0" applyFont="1" applyAlignment="1">
      <alignment vertical="top"/>
    </xf>
    <xf numFmtId="0" fontId="23" fillId="35" borderId="0" xfId="0" applyFont="1" applyFill="1" applyAlignment="1">
      <alignment vertical="top"/>
    </xf>
    <xf numFmtId="0" fontId="0" fillId="0" borderId="0" xfId="0" applyAlignment="1">
      <alignment vertical="top"/>
    </xf>
    <xf numFmtId="0" fontId="22" fillId="0" borderId="0" xfId="0" applyFont="1" applyAlignment="1">
      <alignment vertical="top"/>
    </xf>
    <xf numFmtId="3" fontId="23" fillId="0" borderId="0" xfId="0" applyNumberFormat="1" applyFont="1"/>
    <xf numFmtId="165" fontId="23" fillId="0" borderId="0" xfId="0" applyNumberFormat="1" applyFont="1" applyAlignment="1">
      <alignment vertical="top"/>
    </xf>
    <xf numFmtId="170" fontId="23" fillId="0" borderId="0" xfId="0" applyNumberFormat="1" applyFont="1"/>
    <xf numFmtId="176" fontId="47" fillId="0" borderId="0" xfId="0" applyNumberFormat="1" applyFont="1" applyAlignment="1">
      <alignment vertical="top"/>
    </xf>
    <xf numFmtId="3" fontId="23" fillId="0" borderId="0" xfId="0" applyNumberFormat="1" applyFont="1" applyAlignment="1">
      <alignment vertical="top"/>
    </xf>
    <xf numFmtId="0" fontId="3" fillId="34" borderId="0" xfId="0" applyFont="1" applyFill="1" applyAlignment="1">
      <alignment wrapText="1"/>
    </xf>
    <xf numFmtId="0" fontId="41" fillId="34" borderId="0" xfId="0" applyFont="1" applyFill="1" applyBorder="1" applyAlignment="1">
      <alignment wrapText="1"/>
    </xf>
    <xf numFmtId="0" fontId="41" fillId="34" borderId="0" xfId="0" applyFont="1" applyFill="1" applyAlignment="1">
      <alignment wrapText="1"/>
    </xf>
    <xf numFmtId="0" fontId="41" fillId="34" borderId="0" xfId="0" applyFont="1" applyFill="1" applyBorder="1" applyAlignment="1">
      <alignment wrapText="1"/>
    </xf>
    <xf numFmtId="0" fontId="41" fillId="34" borderId="0" xfId="0" applyFont="1" applyFill="1" applyAlignment="1">
      <alignment wrapText="1"/>
    </xf>
    <xf numFmtId="0" fontId="3" fillId="34" borderId="0" xfId="0" applyFont="1" applyFill="1" applyAlignment="1">
      <alignment vertical="top" wrapText="1"/>
    </xf>
    <xf numFmtId="0" fontId="17" fillId="34" borderId="0" xfId="129" applyFont="1" applyFill="1"/>
    <xf numFmtId="0" fontId="44" fillId="34" borderId="24" xfId="0" applyFont="1" applyFill="1" applyBorder="1" applyAlignment="1">
      <alignment vertical="top" wrapText="1"/>
    </xf>
    <xf numFmtId="0" fontId="45" fillId="0" borderId="0" xfId="0" applyFont="1"/>
    <xf numFmtId="0" fontId="46" fillId="0" borderId="0" xfId="0" applyFont="1"/>
    <xf numFmtId="0" fontId="45" fillId="0" borderId="0" xfId="0" applyFont="1" applyAlignment="1">
      <alignment horizontal="right"/>
    </xf>
    <xf numFmtId="165" fontId="42" fillId="34" borderId="0" xfId="0" applyNumberFormat="1" applyFont="1" applyFill="1"/>
    <xf numFmtId="165" fontId="41" fillId="34" borderId="0" xfId="0" applyNumberFormat="1" applyFont="1" applyFill="1"/>
    <xf numFmtId="0" fontId="47" fillId="0" borderId="0" xfId="0" applyFont="1" applyAlignment="1">
      <alignment vertical="top"/>
    </xf>
    <xf numFmtId="165" fontId="41" fillId="34" borderId="0" xfId="0" applyNumberFormat="1" applyFont="1" applyFill="1" applyBorder="1"/>
    <xf numFmtId="0" fontId="44" fillId="34" borderId="0" xfId="0" applyFont="1" applyFill="1" applyBorder="1"/>
    <xf numFmtId="0" fontId="41" fillId="34" borderId="5" xfId="0" applyFont="1" applyFill="1" applyBorder="1" applyAlignment="1">
      <alignment wrapText="1"/>
    </xf>
    <xf numFmtId="0" fontId="41" fillId="34" borderId="0" xfId="0" applyFont="1" applyFill="1" applyBorder="1" applyAlignment="1">
      <alignment vertical="top" wrapText="1"/>
    </xf>
    <xf numFmtId="0" fontId="41" fillId="34" borderId="0" xfId="0" applyFont="1" applyFill="1" applyAlignment="1">
      <alignment vertical="top" wrapText="1"/>
    </xf>
    <xf numFmtId="0" fontId="16" fillId="0" borderId="0" xfId="0" applyFont="1"/>
    <xf numFmtId="0" fontId="16" fillId="34" borderId="4" xfId="0" applyFont="1" applyFill="1" applyBorder="1"/>
    <xf numFmtId="165" fontId="17" fillId="34" borderId="0" xfId="0" applyNumberFormat="1" applyFont="1" applyFill="1" applyBorder="1"/>
    <xf numFmtId="165" fontId="16" fillId="34" borderId="0" xfId="59" applyNumberFormat="1" applyFont="1" applyFill="1" applyBorder="1"/>
    <xf numFmtId="165" fontId="17" fillId="34" borderId="4" xfId="59" applyNumberFormat="1" applyFont="1" applyFill="1" applyBorder="1"/>
    <xf numFmtId="165" fontId="16" fillId="0" borderId="0" xfId="0" applyNumberFormat="1" applyFont="1"/>
    <xf numFmtId="0" fontId="44" fillId="34" borderId="0" xfId="0" applyFont="1" applyFill="1" applyAlignment="1">
      <alignment vertical="top" wrapText="1"/>
    </xf>
    <xf numFmtId="0" fontId="22" fillId="35" borderId="9" xfId="0" applyFont="1" applyFill="1" applyBorder="1" applyAlignment="1">
      <alignment vertical="top"/>
    </xf>
    <xf numFmtId="0" fontId="47" fillId="37" borderId="12" xfId="0" applyFont="1" applyFill="1" applyBorder="1" applyAlignment="1">
      <alignment vertical="top"/>
    </xf>
    <xf numFmtId="0" fontId="47" fillId="37" borderId="29" xfId="0" applyFont="1" applyFill="1" applyBorder="1" applyAlignment="1">
      <alignment vertical="top"/>
    </xf>
    <xf numFmtId="0" fontId="47" fillId="0" borderId="12" xfId="0" applyFont="1" applyBorder="1" applyAlignment="1">
      <alignment vertical="top"/>
    </xf>
    <xf numFmtId="0" fontId="23" fillId="38" borderId="30" xfId="0" applyFont="1" applyFill="1" applyBorder="1" applyAlignment="1">
      <alignment vertical="top"/>
    </xf>
    <xf numFmtId="0" fontId="23" fillId="38" borderId="12" xfId="0" applyFont="1" applyFill="1" applyBorder="1" applyAlignment="1">
      <alignment vertical="top"/>
    </xf>
    <xf numFmtId="0" fontId="23" fillId="38" borderId="8" xfId="0" applyFont="1" applyFill="1" applyBorder="1" applyAlignment="1">
      <alignment vertical="top"/>
    </xf>
    <xf numFmtId="0" fontId="22" fillId="38" borderId="28" xfId="0" applyFont="1" applyFill="1" applyBorder="1" applyAlignment="1">
      <alignment vertical="top"/>
    </xf>
    <xf numFmtId="0" fontId="22" fillId="35" borderId="28" xfId="0" applyFont="1" applyFill="1" applyBorder="1" applyAlignment="1">
      <alignment vertical="top"/>
    </xf>
    <xf numFmtId="0" fontId="23" fillId="38" borderId="28" xfId="0" applyFont="1" applyFill="1" applyBorder="1" applyAlignment="1">
      <alignment vertical="top"/>
    </xf>
    <xf numFmtId="165" fontId="23" fillId="35" borderId="28" xfId="0" applyNumberFormat="1" applyFont="1" applyFill="1" applyBorder="1" applyAlignment="1">
      <alignment vertical="top"/>
    </xf>
    <xf numFmtId="165" fontId="23" fillId="38" borderId="28" xfId="0" applyNumberFormat="1" applyFont="1" applyFill="1" applyBorder="1" applyAlignment="1">
      <alignment vertical="top"/>
    </xf>
    <xf numFmtId="4" fontId="23" fillId="38" borderId="28" xfId="0" applyNumberFormat="1" applyFont="1" applyFill="1" applyBorder="1" applyAlignment="1">
      <alignment vertical="top"/>
    </xf>
    <xf numFmtId="165" fontId="22" fillId="35" borderId="28" xfId="0" applyNumberFormat="1" applyFont="1" applyFill="1" applyBorder="1" applyAlignment="1">
      <alignment horizontal="right" vertical="top"/>
    </xf>
    <xf numFmtId="165" fontId="22" fillId="38" borderId="28" xfId="0" applyNumberFormat="1" applyFont="1" applyFill="1" applyBorder="1" applyAlignment="1">
      <alignment horizontal="right" vertical="top"/>
    </xf>
    <xf numFmtId="170" fontId="23" fillId="38" borderId="28" xfId="0" applyNumberFormat="1" applyFont="1" applyFill="1" applyBorder="1" applyAlignment="1">
      <alignment vertical="top"/>
    </xf>
    <xf numFmtId="170" fontId="23" fillId="35" borderId="28" xfId="0" applyNumberFormat="1" applyFont="1" applyFill="1" applyBorder="1" applyAlignment="1">
      <alignment vertical="top"/>
    </xf>
    <xf numFmtId="2" fontId="23" fillId="35" borderId="28" xfId="0" applyNumberFormat="1" applyFont="1" applyFill="1" applyBorder="1" applyAlignment="1">
      <alignment vertical="top"/>
    </xf>
    <xf numFmtId="2" fontId="23" fillId="38" borderId="28" xfId="0" applyNumberFormat="1" applyFont="1" applyFill="1" applyBorder="1" applyAlignment="1">
      <alignment vertical="top"/>
    </xf>
    <xf numFmtId="2" fontId="23" fillId="0" borderId="0" xfId="0" applyNumberFormat="1" applyFont="1" applyAlignment="1">
      <alignment vertical="top"/>
    </xf>
    <xf numFmtId="0" fontId="23" fillId="0" borderId="28" xfId="0" applyFont="1" applyBorder="1" applyAlignment="1">
      <alignment vertical="top"/>
    </xf>
    <xf numFmtId="2" fontId="23" fillId="0" borderId="28" xfId="0" applyNumberFormat="1" applyFont="1" applyBorder="1" applyAlignment="1">
      <alignment vertical="top"/>
    </xf>
    <xf numFmtId="0" fontId="47" fillId="39" borderId="28" xfId="0" applyFont="1" applyFill="1" applyBorder="1" applyAlignment="1">
      <alignment vertical="top"/>
    </xf>
    <xf numFmtId="2" fontId="47" fillId="35" borderId="28" xfId="0" applyNumberFormat="1" applyFont="1" applyFill="1" applyBorder="1" applyAlignment="1">
      <alignment vertical="top"/>
    </xf>
    <xf numFmtId="2" fontId="47" fillId="39" borderId="28" xfId="0" applyNumberFormat="1" applyFont="1" applyFill="1" applyBorder="1" applyAlignment="1">
      <alignment vertical="top"/>
    </xf>
    <xf numFmtId="2" fontId="47" fillId="39" borderId="0" xfId="0" applyNumberFormat="1" applyFont="1" applyFill="1" applyAlignment="1">
      <alignment vertical="top"/>
    </xf>
    <xf numFmtId="176" fontId="47" fillId="35" borderId="28" xfId="0" applyNumberFormat="1" applyFont="1" applyFill="1" applyBorder="1" applyAlignment="1">
      <alignment vertical="top"/>
    </xf>
    <xf numFmtId="0" fontId="23" fillId="39" borderId="28" xfId="0" applyFont="1" applyFill="1" applyBorder="1" applyAlignment="1">
      <alignment vertical="top"/>
    </xf>
    <xf numFmtId="2" fontId="23" fillId="39" borderId="28" xfId="0" applyNumberFormat="1" applyFont="1" applyFill="1" applyBorder="1" applyAlignment="1">
      <alignment vertical="top"/>
    </xf>
    <xf numFmtId="2" fontId="23" fillId="39" borderId="0" xfId="0" applyNumberFormat="1" applyFont="1" applyFill="1" applyAlignment="1">
      <alignment vertical="top"/>
    </xf>
    <xf numFmtId="0" fontId="23" fillId="0" borderId="22" xfId="0" applyFont="1" applyBorder="1" applyAlignment="1">
      <alignment vertical="top"/>
    </xf>
    <xf numFmtId="0" fontId="23" fillId="35" borderId="23" xfId="0" applyFont="1" applyFill="1" applyBorder="1" applyAlignment="1">
      <alignment vertical="top"/>
    </xf>
    <xf numFmtId="0" fontId="23" fillId="35" borderId="22" xfId="0" applyFont="1" applyFill="1" applyBorder="1" applyAlignment="1">
      <alignment vertical="top"/>
    </xf>
    <xf numFmtId="0" fontId="23" fillId="0" borderId="23" xfId="0" applyFont="1" applyBorder="1" applyAlignment="1">
      <alignment vertical="top"/>
    </xf>
    <xf numFmtId="0" fontId="23" fillId="0" borderId="24" xfId="0" applyFont="1" applyBorder="1" applyAlignment="1">
      <alignment vertical="top"/>
    </xf>
    <xf numFmtId="0" fontId="23" fillId="40" borderId="22" xfId="0" applyFont="1" applyFill="1" applyBorder="1" applyAlignment="1">
      <alignment vertical="top"/>
    </xf>
    <xf numFmtId="0" fontId="23" fillId="0" borderId="25" xfId="0" applyFont="1" applyBorder="1" applyAlignment="1">
      <alignment vertical="top"/>
    </xf>
    <xf numFmtId="0" fontId="23" fillId="41" borderId="22" xfId="0" applyFont="1" applyFill="1" applyBorder="1" applyAlignment="1">
      <alignment vertical="top"/>
    </xf>
    <xf numFmtId="0" fontId="22" fillId="0" borderId="24" xfId="0" applyFont="1" applyBorder="1" applyAlignment="1">
      <alignment vertical="top"/>
    </xf>
    <xf numFmtId="0" fontId="22" fillId="35" borderId="22" xfId="0" applyFont="1" applyFill="1" applyBorder="1" applyAlignment="1">
      <alignment vertical="top"/>
    </xf>
    <xf numFmtId="0" fontId="23" fillId="0" borderId="26" xfId="0" applyFont="1" applyBorder="1" applyAlignment="1">
      <alignment vertical="top"/>
    </xf>
    <xf numFmtId="0" fontId="23" fillId="0" borderId="27" xfId="0" applyFont="1" applyBorder="1" applyAlignment="1">
      <alignment vertical="top"/>
    </xf>
    <xf numFmtId="0" fontId="0" fillId="35" borderId="31" xfId="0" applyFill="1" applyBorder="1" applyAlignment="1">
      <alignment vertical="top"/>
    </xf>
    <xf numFmtId="0" fontId="0" fillId="35" borderId="32" xfId="0" applyFill="1" applyBorder="1" applyAlignment="1">
      <alignment vertical="top"/>
    </xf>
    <xf numFmtId="0" fontId="0" fillId="0" borderId="32" xfId="0" applyBorder="1" applyAlignment="1">
      <alignment vertical="top"/>
    </xf>
    <xf numFmtId="0" fontId="0" fillId="0" borderId="33" xfId="0" applyBorder="1" applyAlignment="1">
      <alignment vertical="top"/>
    </xf>
    <xf numFmtId="0" fontId="0" fillId="0" borderId="35" xfId="0" applyBorder="1" applyAlignment="1">
      <alignment vertical="top"/>
    </xf>
    <xf numFmtId="0" fontId="0" fillId="0" borderId="36" xfId="0" applyBorder="1" applyAlignment="1">
      <alignment vertical="top"/>
    </xf>
    <xf numFmtId="0" fontId="0" fillId="0" borderId="31" xfId="0" applyBorder="1" applyAlignment="1">
      <alignment vertical="top"/>
    </xf>
    <xf numFmtId="0" fontId="0" fillId="0" borderId="37" xfId="0" applyBorder="1" applyAlignment="1">
      <alignment vertical="top"/>
    </xf>
    <xf numFmtId="0" fontId="0" fillId="0" borderId="38" xfId="0" applyBorder="1" applyAlignment="1">
      <alignment vertical="top"/>
    </xf>
    <xf numFmtId="0" fontId="0" fillId="0" borderId="34" xfId="0" applyBorder="1" applyAlignment="1">
      <alignment vertical="top"/>
    </xf>
    <xf numFmtId="0" fontId="0" fillId="0" borderId="39" xfId="0" applyBorder="1" applyAlignment="1">
      <alignment vertical="top"/>
    </xf>
    <xf numFmtId="0" fontId="17" fillId="34" borderId="0" xfId="0" applyFont="1" applyFill="1"/>
    <xf numFmtId="0" fontId="43" fillId="0" borderId="0" xfId="0" applyFont="1"/>
    <xf numFmtId="0" fontId="16" fillId="34" borderId="0" xfId="0" applyFont="1" applyFill="1" applyBorder="1" applyAlignment="1">
      <alignment wrapText="1"/>
    </xf>
    <xf numFmtId="0" fontId="17" fillId="34" borderId="0" xfId="0" applyFont="1" applyFill="1" applyAlignment="1">
      <alignment wrapText="1"/>
    </xf>
    <xf numFmtId="0" fontId="41" fillId="34" borderId="0" xfId="0" applyFont="1" applyFill="1" applyBorder="1" applyAlignment="1">
      <alignment wrapText="1"/>
    </xf>
    <xf numFmtId="0" fontId="16" fillId="34" borderId="0" xfId="0" applyFont="1" applyFill="1" applyBorder="1" applyAlignment="1">
      <alignment wrapText="1"/>
    </xf>
    <xf numFmtId="0" fontId="44" fillId="34" borderId="40" xfId="0" applyFont="1" applyFill="1" applyBorder="1" applyAlignment="1">
      <alignment vertical="top"/>
    </xf>
    <xf numFmtId="0" fontId="16" fillId="34" borderId="0" xfId="0" applyFont="1" applyFill="1" applyBorder="1" applyAlignment="1">
      <alignment wrapText="1"/>
    </xf>
    <xf numFmtId="165" fontId="44" fillId="34" borderId="0" xfId="59" applyNumberFormat="1" applyFont="1" applyFill="1" applyBorder="1"/>
    <xf numFmtId="0" fontId="41" fillId="34" borderId="40" xfId="0" applyFont="1" applyFill="1" applyBorder="1" applyAlignment="1">
      <alignment vertical="top" wrapText="1"/>
    </xf>
    <xf numFmtId="0" fontId="44" fillId="34" borderId="0" xfId="0" applyFont="1" applyFill="1" applyBorder="1" applyAlignment="1">
      <alignment vertical="top" wrapText="1"/>
    </xf>
    <xf numFmtId="0" fontId="44" fillId="34" borderId="40" xfId="0" applyFont="1" applyFill="1" applyBorder="1" applyAlignment="1">
      <alignment vertical="top" wrapText="1"/>
    </xf>
    <xf numFmtId="0" fontId="54" fillId="34" borderId="0" xfId="0" applyFont="1" applyFill="1" applyAlignment="1">
      <alignment wrapText="1"/>
    </xf>
    <xf numFmtId="0" fontId="41" fillId="34" borderId="5" xfId="0" applyFont="1" applyFill="1" applyBorder="1"/>
    <xf numFmtId="0" fontId="3" fillId="34" borderId="0" xfId="0" applyFont="1" applyFill="1" applyBorder="1"/>
    <xf numFmtId="0" fontId="3" fillId="34" borderId="0" xfId="0" applyFont="1" applyFill="1" applyAlignment="1">
      <alignment wrapText="1"/>
    </xf>
    <xf numFmtId="0" fontId="16" fillId="34" borderId="0" xfId="0" applyFont="1" applyFill="1" applyAlignment="1">
      <alignment wrapText="1"/>
    </xf>
    <xf numFmtId="0" fontId="16" fillId="34" borderId="0" xfId="0" applyFont="1" applyFill="1" applyBorder="1" applyAlignment="1">
      <alignment wrapText="1"/>
    </xf>
    <xf numFmtId="0" fontId="16" fillId="34" borderId="0" xfId="0" applyFont="1" applyFill="1" applyBorder="1" applyAlignment="1">
      <alignment wrapText="1"/>
    </xf>
    <xf numFmtId="0" fontId="41" fillId="34" borderId="4" xfId="0" applyFont="1" applyFill="1" applyBorder="1" applyAlignment="1">
      <alignment wrapText="1"/>
    </xf>
    <xf numFmtId="0" fontId="41" fillId="34" borderId="0" xfId="0" applyFont="1" applyFill="1" applyBorder="1" applyAlignment="1">
      <alignment wrapText="1"/>
    </xf>
    <xf numFmtId="0" fontId="41" fillId="34" borderId="0" xfId="0" applyFont="1" applyFill="1" applyAlignment="1">
      <alignment wrapText="1"/>
    </xf>
    <xf numFmtId="0" fontId="16" fillId="34" borderId="0" xfId="0" applyFont="1" applyFill="1" applyBorder="1" applyAlignment="1">
      <alignment wrapText="1"/>
    </xf>
    <xf numFmtId="0" fontId="16" fillId="34" borderId="0" xfId="0" applyFont="1" applyFill="1" applyAlignment="1">
      <alignment wrapText="1"/>
    </xf>
    <xf numFmtId="0" fontId="47" fillId="35" borderId="0" xfId="152" applyFont="1" applyFill="1" applyAlignment="1">
      <alignment vertical="top"/>
    </xf>
    <xf numFmtId="0" fontId="47" fillId="37" borderId="0" xfId="152" applyFont="1" applyFill="1" applyAlignment="1">
      <alignment vertical="top"/>
    </xf>
    <xf numFmtId="0" fontId="47" fillId="35" borderId="5" xfId="152" applyFont="1" applyFill="1" applyBorder="1" applyAlignment="1">
      <alignment vertical="top"/>
    </xf>
    <xf numFmtId="0" fontId="47" fillId="37" borderId="5" xfId="152" applyFont="1" applyFill="1" applyBorder="1" applyAlignment="1">
      <alignment vertical="top"/>
    </xf>
    <xf numFmtId="0" fontId="47" fillId="0" borderId="0" xfId="152" applyFont="1" applyAlignment="1">
      <alignment vertical="top"/>
    </xf>
    <xf numFmtId="0" fontId="23" fillId="35" borderId="6" xfId="152" applyFont="1" applyFill="1" applyBorder="1" applyAlignment="1">
      <alignment vertical="top"/>
    </xf>
    <xf numFmtId="0" fontId="23" fillId="38" borderId="6" xfId="152" applyFont="1" applyFill="1" applyBorder="1" applyAlignment="1">
      <alignment vertical="top"/>
    </xf>
    <xf numFmtId="0" fontId="23" fillId="35" borderId="0" xfId="152" applyFont="1" applyFill="1" applyAlignment="1">
      <alignment vertical="top"/>
    </xf>
    <xf numFmtId="0" fontId="23" fillId="38" borderId="0" xfId="152" applyFont="1" applyFill="1" applyAlignment="1">
      <alignment vertical="top"/>
    </xf>
    <xf numFmtId="0" fontId="23" fillId="35" borderId="9" xfId="152" applyFont="1" applyFill="1" applyBorder="1" applyAlignment="1">
      <alignment vertical="top"/>
    </xf>
    <xf numFmtId="0" fontId="23" fillId="38" borderId="9" xfId="152" applyFont="1" applyFill="1" applyBorder="1" applyAlignment="1">
      <alignment vertical="top"/>
    </xf>
    <xf numFmtId="0" fontId="23" fillId="0" borderId="0" xfId="152" applyFont="1" applyAlignment="1">
      <alignment vertical="top"/>
    </xf>
    <xf numFmtId="0" fontId="0" fillId="0" borderId="41" xfId="0" applyBorder="1" applyAlignment="1">
      <alignment vertical="top"/>
    </xf>
    <xf numFmtId="0" fontId="0" fillId="0" borderId="42" xfId="0" applyBorder="1" applyAlignment="1">
      <alignment vertical="top"/>
    </xf>
    <xf numFmtId="4" fontId="41" fillId="0" borderId="0" xfId="0" applyNumberFormat="1" applyFont="1"/>
    <xf numFmtId="0" fontId="44" fillId="34" borderId="0" xfId="0" applyFont="1" applyFill="1"/>
    <xf numFmtId="165" fontId="44" fillId="34" borderId="0" xfId="0" applyNumberFormat="1" applyFont="1" applyFill="1"/>
    <xf numFmtId="0" fontId="42" fillId="34" borderId="0" xfId="0" applyFont="1" applyFill="1" applyAlignment="1">
      <alignment wrapText="1"/>
    </xf>
    <xf numFmtId="0" fontId="44" fillId="34" borderId="0" xfId="0" applyFont="1" applyFill="1" applyAlignment="1">
      <alignment wrapText="1"/>
    </xf>
    <xf numFmtId="165" fontId="41" fillId="34" borderId="0" xfId="0" applyNumberFormat="1" applyFont="1" applyFill="1" applyAlignment="1">
      <alignment wrapText="1"/>
    </xf>
    <xf numFmtId="0" fontId="0" fillId="34" borderId="4" xfId="0" applyFill="1" applyBorder="1" applyAlignment="1">
      <alignment wrapText="1"/>
    </xf>
    <xf numFmtId="0" fontId="0" fillId="0" borderId="40" xfId="0" applyBorder="1" applyAlignment="1">
      <alignment vertical="top"/>
    </xf>
    <xf numFmtId="0" fontId="57" fillId="34" borderId="0" xfId="0" applyFont="1" applyFill="1" applyBorder="1"/>
    <xf numFmtId="0" fontId="41" fillId="34" borderId="0" xfId="0" applyFont="1" applyFill="1" applyBorder="1" applyAlignment="1">
      <alignment wrapText="1"/>
    </xf>
    <xf numFmtId="0" fontId="16" fillId="34" borderId="0" xfId="0" applyFont="1" applyFill="1" applyBorder="1" applyAlignment="1">
      <alignment wrapText="1"/>
    </xf>
    <xf numFmtId="0" fontId="16" fillId="34" borderId="0" xfId="0" applyFont="1" applyFill="1" applyAlignment="1">
      <alignment wrapText="1"/>
    </xf>
    <xf numFmtId="171" fontId="42" fillId="34" borderId="4" xfId="59" applyNumberFormat="1" applyFont="1" applyFill="1" applyBorder="1"/>
    <xf numFmtId="0" fontId="0" fillId="34" borderId="0" xfId="0" applyFill="1" applyAlignment="1">
      <alignment wrapText="1"/>
    </xf>
    <xf numFmtId="0" fontId="57" fillId="34" borderId="0" xfId="0" applyFont="1" applyFill="1"/>
    <xf numFmtId="0" fontId="41" fillId="34" borderId="4" xfId="0" applyFont="1" applyFill="1" applyBorder="1" applyAlignment="1">
      <alignment wrapText="1"/>
    </xf>
    <xf numFmtId="0" fontId="41" fillId="34" borderId="0" xfId="0" applyFont="1" applyFill="1" applyBorder="1" applyAlignment="1">
      <alignment wrapText="1"/>
    </xf>
    <xf numFmtId="0" fontId="41" fillId="34" borderId="0" xfId="0" applyFont="1" applyFill="1" applyAlignment="1">
      <alignment wrapText="1"/>
    </xf>
    <xf numFmtId="0" fontId="16" fillId="34" borderId="0" xfId="0" applyFont="1" applyFill="1" applyBorder="1" applyAlignment="1">
      <alignment wrapText="1"/>
    </xf>
    <xf numFmtId="0" fontId="44" fillId="34" borderId="0" xfId="0" applyFont="1" applyFill="1" applyBorder="1" applyAlignment="1">
      <alignment vertical="top"/>
    </xf>
    <xf numFmtId="0" fontId="41" fillId="34" borderId="0" xfId="0" applyFont="1" applyFill="1" applyBorder="1" applyAlignment="1">
      <alignment wrapText="1"/>
    </xf>
    <xf numFmtId="0" fontId="41" fillId="34" borderId="0" xfId="0" applyFont="1" applyFill="1" applyAlignment="1">
      <alignment wrapText="1"/>
    </xf>
    <xf numFmtId="0" fontId="16" fillId="34" borderId="0" xfId="0" applyFont="1" applyFill="1" applyBorder="1" applyAlignment="1">
      <alignment wrapText="1"/>
    </xf>
    <xf numFmtId="171" fontId="17" fillId="34" borderId="4" xfId="59" applyNumberFormat="1" applyFont="1" applyFill="1" applyBorder="1"/>
    <xf numFmtId="0" fontId="0" fillId="34" borderId="4" xfId="0" applyFont="1" applyFill="1" applyBorder="1" applyAlignment="1">
      <alignment horizontal="left" vertical="top" wrapText="1"/>
    </xf>
    <xf numFmtId="0" fontId="16" fillId="34" borderId="0" xfId="0" applyFont="1" applyFill="1" applyBorder="1" applyAlignment="1">
      <alignment wrapText="1"/>
    </xf>
    <xf numFmtId="0" fontId="41" fillId="34" borderId="40" xfId="0" applyFont="1" applyFill="1" applyBorder="1" applyAlignment="1">
      <alignment vertical="top"/>
    </xf>
    <xf numFmtId="0" fontId="16" fillId="34" borderId="0" xfId="0" applyFont="1" applyFill="1" applyBorder="1" applyAlignment="1">
      <alignment wrapText="1"/>
    </xf>
    <xf numFmtId="0" fontId="41" fillId="34" borderId="0" xfId="0" applyFont="1" applyFill="1" applyAlignment="1">
      <alignment wrapText="1"/>
    </xf>
    <xf numFmtId="0" fontId="16" fillId="34" borderId="0" xfId="0" applyFont="1" applyFill="1" applyBorder="1" applyAlignment="1">
      <alignment wrapText="1"/>
    </xf>
    <xf numFmtId="0" fontId="41" fillId="34" borderId="0" xfId="0" applyFont="1" applyFill="1" applyBorder="1" applyAlignment="1">
      <alignment wrapText="1"/>
    </xf>
    <xf numFmtId="0" fontId="41" fillId="34" borderId="0" xfId="0" applyFont="1" applyFill="1" applyAlignment="1">
      <alignment wrapText="1"/>
    </xf>
    <xf numFmtId="0" fontId="16" fillId="34" borderId="0" xfId="0" applyFont="1" applyFill="1" applyBorder="1" applyAlignment="1">
      <alignment wrapText="1"/>
    </xf>
    <xf numFmtId="175" fontId="41" fillId="34" borderId="0" xfId="0" applyNumberFormat="1" applyFont="1" applyFill="1" applyBorder="1" applyAlignment="1">
      <alignment vertical="top"/>
    </xf>
    <xf numFmtId="0" fontId="41" fillId="34" borderId="0" xfId="0" applyFont="1" applyFill="1" applyBorder="1" applyAlignment="1">
      <alignment vertical="top"/>
    </xf>
    <xf numFmtId="170" fontId="42" fillId="34" borderId="0" xfId="0" applyNumberFormat="1" applyFont="1" applyFill="1" applyBorder="1"/>
    <xf numFmtId="0" fontId="49" fillId="36" borderId="0" xfId="0" applyFont="1" applyFill="1" applyAlignment="1">
      <alignment horizontal="center" wrapText="1"/>
    </xf>
    <xf numFmtId="0" fontId="41" fillId="38" borderId="5" xfId="0" applyFont="1" applyFill="1" applyBorder="1" applyAlignment="1">
      <alignment horizontal="center"/>
    </xf>
    <xf numFmtId="0" fontId="41" fillId="38" borderId="5" xfId="0" applyFont="1" applyFill="1" applyBorder="1" applyAlignment="1">
      <alignment horizontal="left"/>
    </xf>
    <xf numFmtId="0" fontId="41" fillId="38" borderId="5" xfId="0" applyFont="1" applyFill="1" applyBorder="1" applyAlignment="1">
      <alignment horizontal="right"/>
    </xf>
    <xf numFmtId="14" fontId="17" fillId="38" borderId="4" xfId="0" quotePrefix="1" applyNumberFormat="1" applyFont="1" applyFill="1" applyBorder="1" applyAlignment="1">
      <alignment horizontal="center" wrapText="1"/>
    </xf>
    <xf numFmtId="0" fontId="17" fillId="38" borderId="4" xfId="0" applyFont="1" applyFill="1" applyBorder="1" applyAlignment="1">
      <alignment horizontal="left" wrapText="1"/>
    </xf>
    <xf numFmtId="179" fontId="17" fillId="38" borderId="4" xfId="59" applyNumberFormat="1" applyFont="1" applyFill="1" applyBorder="1" applyAlignment="1">
      <alignment horizontal="right"/>
    </xf>
    <xf numFmtId="0" fontId="16" fillId="38" borderId="0" xfId="0" applyFont="1" applyFill="1" applyAlignment="1">
      <alignment horizontal="center" wrapText="1"/>
    </xf>
    <xf numFmtId="0" fontId="16" fillId="38" borderId="0" xfId="0" applyFont="1" applyFill="1" applyAlignment="1">
      <alignment horizontal="left" wrapText="1"/>
    </xf>
    <xf numFmtId="0" fontId="16" fillId="38" borderId="0" xfId="0" applyFont="1" applyFill="1" applyAlignment="1">
      <alignment horizontal="left"/>
    </xf>
    <xf numFmtId="49" fontId="16" fillId="38" borderId="0" xfId="0" applyNumberFormat="1" applyFont="1" applyFill="1" applyAlignment="1">
      <alignment horizontal="center"/>
    </xf>
    <xf numFmtId="49" fontId="16" fillId="38" borderId="0" xfId="0" applyNumberFormat="1" applyFont="1" applyFill="1" applyAlignment="1">
      <alignment horizontal="left" indent="1"/>
    </xf>
    <xf numFmtId="0" fontId="17" fillId="38" borderId="43" xfId="0" quotePrefix="1" applyFont="1" applyFill="1" applyBorder="1" applyAlignment="1">
      <alignment horizontal="center" wrapText="1"/>
    </xf>
    <xf numFmtId="179" fontId="17" fillId="38" borderId="43" xfId="59" applyNumberFormat="1" applyFont="1" applyFill="1" applyBorder="1" applyAlignment="1">
      <alignment horizontal="right"/>
    </xf>
    <xf numFmtId="0" fontId="46" fillId="38" borderId="5" xfId="0" applyFont="1" applyFill="1" applyBorder="1" applyAlignment="1">
      <alignment horizontal="center" vertical="center" wrapText="1"/>
    </xf>
    <xf numFmtId="0" fontId="46" fillId="38" borderId="5" xfId="0" applyFont="1" applyFill="1" applyBorder="1" applyAlignment="1">
      <alignment horizontal="left" vertical="center" wrapText="1"/>
    </xf>
    <xf numFmtId="179" fontId="42" fillId="38" borderId="5" xfId="59" applyNumberFormat="1" applyFont="1" applyFill="1" applyBorder="1" applyAlignment="1">
      <alignment horizontal="right"/>
    </xf>
    <xf numFmtId="0" fontId="16" fillId="38" borderId="0" xfId="0" applyFont="1" applyFill="1" applyAlignment="1">
      <alignment horizontal="center" vertical="center" wrapText="1"/>
    </xf>
    <xf numFmtId="0" fontId="16" fillId="38" borderId="0" xfId="0" applyFont="1" applyFill="1" applyAlignment="1">
      <alignment horizontal="left" vertical="center" wrapText="1"/>
    </xf>
    <xf numFmtId="179" fontId="16" fillId="38" borderId="0" xfId="59" applyNumberFormat="1" applyFont="1" applyFill="1" applyAlignment="1">
      <alignment horizontal="right" vertical="center"/>
    </xf>
    <xf numFmtId="0" fontId="16" fillId="38" borderId="0" xfId="0" applyFont="1" applyFill="1" applyAlignment="1">
      <alignment horizontal="center" vertical="center"/>
    </xf>
    <xf numFmtId="0" fontId="16" fillId="38" borderId="0" xfId="0" applyFont="1" applyFill="1" applyAlignment="1">
      <alignment horizontal="left" vertical="center"/>
    </xf>
    <xf numFmtId="179" fontId="16" fillId="38" borderId="0" xfId="59" applyNumberFormat="1" applyFont="1" applyFill="1" applyAlignment="1">
      <alignment horizontal="right"/>
    </xf>
    <xf numFmtId="0" fontId="16" fillId="38" borderId="0" xfId="0" applyFont="1" applyFill="1" applyAlignment="1">
      <alignment horizontal="left" vertical="center" indent="1"/>
    </xf>
    <xf numFmtId="179" fontId="16" fillId="38" borderId="0" xfId="59" applyNumberFormat="1" applyFont="1" applyFill="1" applyBorder="1" applyAlignment="1">
      <alignment horizontal="right"/>
    </xf>
    <xf numFmtId="0" fontId="17" fillId="38" borderId="43" xfId="0" applyFont="1" applyFill="1" applyBorder="1" applyAlignment="1">
      <alignment horizontal="left" wrapText="1"/>
    </xf>
    <xf numFmtId="0" fontId="17" fillId="38" borderId="5" xfId="0" applyFont="1" applyFill="1" applyBorder="1" applyAlignment="1">
      <alignment horizontal="left" vertical="center" wrapText="1"/>
    </xf>
    <xf numFmtId="179" fontId="17" fillId="38" borderId="5" xfId="59" applyNumberFormat="1" applyFont="1" applyFill="1" applyBorder="1" applyAlignment="1">
      <alignment horizontal="right"/>
    </xf>
    <xf numFmtId="0" fontId="17" fillId="36" borderId="0" xfId="0" applyFont="1" applyFill="1" applyAlignment="1">
      <alignment horizontal="center" wrapText="1"/>
    </xf>
    <xf numFmtId="0" fontId="16" fillId="38" borderId="5" xfId="0" applyFont="1" applyFill="1" applyBorder="1" applyAlignment="1">
      <alignment horizontal="center"/>
    </xf>
    <xf numFmtId="0" fontId="16" fillId="38" borderId="5" xfId="0" applyFont="1" applyFill="1" applyBorder="1" applyAlignment="1">
      <alignment horizontal="left"/>
    </xf>
    <xf numFmtId="0" fontId="16" fillId="38" borderId="5" xfId="0" applyFont="1" applyFill="1" applyBorder="1" applyAlignment="1">
      <alignment horizontal="right"/>
    </xf>
    <xf numFmtId="0" fontId="16" fillId="38" borderId="0" xfId="0" applyFont="1" applyFill="1" applyAlignment="1">
      <alignment horizontal="left" vertical="center" wrapText="1" indent="1"/>
    </xf>
    <xf numFmtId="49" fontId="16" fillId="38" borderId="0" xfId="0" applyNumberFormat="1" applyFont="1" applyFill="1" applyAlignment="1">
      <alignment horizontal="left" wrapText="1" indent="1"/>
    </xf>
    <xf numFmtId="180" fontId="41" fillId="0" borderId="0" xfId="0" applyNumberFormat="1" applyFont="1"/>
    <xf numFmtId="49" fontId="17" fillId="38" borderId="44" xfId="0" applyNumberFormat="1" applyFont="1" applyFill="1" applyBorder="1" applyAlignment="1">
      <alignment horizontal="center"/>
    </xf>
    <xf numFmtId="180" fontId="41" fillId="0" borderId="0" xfId="0" applyNumberFormat="1" applyFont="1" applyBorder="1"/>
    <xf numFmtId="179" fontId="17" fillId="38" borderId="44" xfId="59" applyNumberFormat="1" applyFont="1" applyFill="1" applyBorder="1" applyAlignment="1">
      <alignment horizontal="right"/>
    </xf>
    <xf numFmtId="0" fontId="41" fillId="34" borderId="0" xfId="0" applyFont="1" applyFill="1" applyAlignment="1">
      <alignment wrapText="1"/>
    </xf>
    <xf numFmtId="0" fontId="16" fillId="34" borderId="0" xfId="0" applyFont="1" applyFill="1" applyBorder="1" applyAlignment="1">
      <alignment wrapText="1"/>
    </xf>
    <xf numFmtId="0" fontId="41" fillId="34" borderId="0" xfId="0" applyFont="1" applyFill="1" applyBorder="1" applyAlignment="1">
      <alignment wrapText="1"/>
    </xf>
    <xf numFmtId="0" fontId="41" fillId="34" borderId="0" xfId="0" applyFont="1" applyFill="1" applyAlignment="1">
      <alignment wrapText="1"/>
    </xf>
    <xf numFmtId="165" fontId="44" fillId="34" borderId="0" xfId="0" applyNumberFormat="1" applyFont="1" applyFill="1" applyBorder="1"/>
    <xf numFmtId="0" fontId="42" fillId="34" borderId="0" xfId="0" applyFont="1" applyFill="1" applyAlignment="1"/>
    <xf numFmtId="0" fontId="44" fillId="34" borderId="0" xfId="0" applyFont="1" applyFill="1" applyBorder="1" applyAlignment="1">
      <alignment wrapText="1"/>
    </xf>
    <xf numFmtId="0" fontId="44" fillId="34" borderId="0" xfId="129" applyFont="1" applyFill="1" applyBorder="1" applyAlignment="1">
      <alignment wrapText="1"/>
    </xf>
    <xf numFmtId="0" fontId="41" fillId="34" borderId="0" xfId="129" applyFont="1" applyFill="1" applyBorder="1" applyAlignment="1">
      <alignment wrapText="1"/>
    </xf>
    <xf numFmtId="165" fontId="41" fillId="34" borderId="0" xfId="0" applyNumberFormat="1" applyFont="1" applyFill="1" applyBorder="1" applyAlignment="1"/>
    <xf numFmtId="165" fontId="44" fillId="34" borderId="0" xfId="0" applyNumberFormat="1" applyFont="1" applyFill="1" applyAlignment="1">
      <alignment vertical="top" wrapText="1"/>
    </xf>
    <xf numFmtId="165" fontId="16" fillId="34" borderId="0" xfId="0" applyNumberFormat="1" applyFont="1" applyFill="1" applyAlignment="1">
      <alignment wrapText="1"/>
    </xf>
    <xf numFmtId="165" fontId="0" fillId="34" borderId="0" xfId="0" applyNumberFormat="1" applyFill="1" applyBorder="1" applyAlignment="1">
      <alignment vertical="top"/>
    </xf>
    <xf numFmtId="0" fontId="41" fillId="34" borderId="4" xfId="0" applyFont="1" applyFill="1" applyBorder="1" applyAlignment="1">
      <alignment wrapText="1"/>
    </xf>
    <xf numFmtId="0" fontId="41" fillId="34" borderId="0" xfId="0" applyFont="1" applyFill="1" applyBorder="1" applyAlignment="1">
      <alignment wrapText="1"/>
    </xf>
    <xf numFmtId="0" fontId="41" fillId="34" borderId="0" xfId="0" applyFont="1" applyFill="1" applyAlignment="1">
      <alignment wrapText="1"/>
    </xf>
    <xf numFmtId="0" fontId="41" fillId="0" borderId="0" xfId="0" applyFont="1" applyAlignment="1">
      <alignment wrapText="1"/>
    </xf>
    <xf numFmtId="0" fontId="16" fillId="34" borderId="0" xfId="0" applyFont="1" applyFill="1" applyBorder="1" applyAlignment="1">
      <alignment wrapText="1"/>
    </xf>
    <xf numFmtId="0" fontId="16" fillId="34" borderId="0" xfId="0" applyFont="1" applyFill="1" applyAlignment="1">
      <alignment wrapText="1"/>
    </xf>
    <xf numFmtId="0" fontId="0" fillId="34" borderId="0" xfId="0" applyFont="1" applyFill="1" applyAlignment="1">
      <alignment horizontal="left" vertical="top" wrapText="1"/>
    </xf>
    <xf numFmtId="0" fontId="0" fillId="0" borderId="5" xfId="0" applyBorder="1" applyAlignment="1">
      <alignment wrapText="1"/>
    </xf>
    <xf numFmtId="0" fontId="0" fillId="0" borderId="0" xfId="0" applyAlignment="1">
      <alignment wrapText="1"/>
    </xf>
    <xf numFmtId="0" fontId="0" fillId="0" borderId="6" xfId="0" applyBorder="1" applyAlignment="1">
      <alignment wrapText="1"/>
    </xf>
    <xf numFmtId="0" fontId="48" fillId="36" borderId="5" xfId="0" applyFont="1" applyFill="1" applyBorder="1" applyAlignment="1">
      <alignment vertical="center" wrapText="1"/>
    </xf>
    <xf numFmtId="0" fontId="42" fillId="34" borderId="4" xfId="0" applyFont="1" applyFill="1" applyBorder="1" applyAlignment="1">
      <alignment wrapText="1"/>
    </xf>
    <xf numFmtId="0" fontId="41" fillId="34" borderId="4" xfId="0" applyFont="1" applyFill="1" applyBorder="1" applyAlignment="1">
      <alignment wrapText="1"/>
    </xf>
    <xf numFmtId="0" fontId="41" fillId="0" borderId="4" xfId="0" applyFont="1" applyBorder="1" applyAlignment="1">
      <alignment wrapText="1"/>
    </xf>
    <xf numFmtId="0" fontId="41" fillId="0" borderId="5" xfId="0" applyFont="1" applyBorder="1" applyAlignment="1">
      <alignment wrapText="1"/>
    </xf>
    <xf numFmtId="0" fontId="41" fillId="34" borderId="0" xfId="0" applyFont="1" applyFill="1" applyBorder="1" applyAlignment="1">
      <alignment wrapText="1"/>
    </xf>
    <xf numFmtId="0" fontId="41" fillId="34" borderId="0" xfId="0" applyFont="1" applyFill="1" applyAlignment="1">
      <alignment wrapText="1"/>
    </xf>
    <xf numFmtId="0" fontId="41" fillId="0" borderId="0" xfId="0" applyFont="1" applyAlignment="1">
      <alignment wrapText="1"/>
    </xf>
    <xf numFmtId="0" fontId="0" fillId="0" borderId="4" xfId="0" applyFont="1" applyBorder="1" applyAlignment="1">
      <alignment wrapText="1"/>
    </xf>
    <xf numFmtId="0" fontId="0" fillId="34" borderId="0" xfId="0" applyFill="1" applyAlignment="1">
      <alignment wrapText="1"/>
    </xf>
    <xf numFmtId="0" fontId="0" fillId="0" borderId="4" xfId="0" applyBorder="1" applyAlignment="1">
      <alignment wrapText="1"/>
    </xf>
    <xf numFmtId="0" fontId="16" fillId="0" borderId="0" xfId="0" applyFont="1" applyAlignment="1">
      <alignment wrapText="1"/>
    </xf>
    <xf numFmtId="0" fontId="41" fillId="34" borderId="6" xfId="0" applyFont="1" applyFill="1" applyBorder="1" applyAlignment="1">
      <alignment wrapText="1"/>
    </xf>
    <xf numFmtId="0" fontId="41" fillId="0" borderId="5" xfId="0" applyFont="1" applyBorder="1" applyAlignment="1">
      <alignment vertical="center" wrapText="1"/>
    </xf>
    <xf numFmtId="0" fontId="16" fillId="34" borderId="0" xfId="0" applyFont="1" applyFill="1" applyBorder="1" applyAlignment="1">
      <alignment wrapText="1"/>
    </xf>
    <xf numFmtId="0" fontId="16" fillId="34" borderId="0" xfId="0" applyFont="1" applyFill="1" applyAlignment="1">
      <alignment wrapText="1"/>
    </xf>
    <xf numFmtId="0" fontId="52" fillId="0" borderId="0" xfId="0" applyFont="1" applyAlignment="1">
      <alignment wrapText="1"/>
    </xf>
    <xf numFmtId="0" fontId="16" fillId="34" borderId="6" xfId="0" applyFont="1" applyFill="1" applyBorder="1" applyAlignment="1">
      <alignment wrapText="1"/>
    </xf>
    <xf numFmtId="0" fontId="16" fillId="0" borderId="6" xfId="0" applyFont="1" applyBorder="1" applyAlignment="1">
      <alignment wrapText="1"/>
    </xf>
    <xf numFmtId="0" fontId="41" fillId="34" borderId="0" xfId="0" applyFont="1" applyFill="1" applyBorder="1" applyAlignment="1">
      <alignment horizontal="left" vertical="top" wrapText="1"/>
    </xf>
    <xf numFmtId="0" fontId="0" fillId="34" borderId="0" xfId="0" applyFont="1" applyFill="1" applyAlignment="1">
      <alignment horizontal="left" vertical="top" wrapText="1"/>
    </xf>
    <xf numFmtId="0" fontId="16" fillId="34" borderId="0" xfId="0" applyFont="1" applyFill="1" applyAlignment="1">
      <alignment horizontal="left" vertical="top" wrapText="1"/>
    </xf>
    <xf numFmtId="0" fontId="43" fillId="34" borderId="0" xfId="0" applyFont="1" applyFill="1" applyAlignment="1">
      <alignment horizontal="left" vertical="top" wrapText="1"/>
    </xf>
    <xf numFmtId="0" fontId="41" fillId="0" borderId="0" xfId="0" applyFont="1" applyAlignment="1">
      <alignment horizontal="left" wrapText="1"/>
    </xf>
    <xf numFmtId="0" fontId="42" fillId="36" borderId="5" xfId="0" applyFont="1" applyFill="1" applyBorder="1" applyAlignment="1">
      <alignment vertical="center" wrapText="1"/>
    </xf>
    <xf numFmtId="170" fontId="41" fillId="0" borderId="0" xfId="0" applyNumberFormat="1" applyFont="1" applyAlignment="1">
      <alignment horizontal="right"/>
    </xf>
    <xf numFmtId="49" fontId="41" fillId="34" borderId="0" xfId="0" applyNumberFormat="1" applyFont="1" applyFill="1" applyBorder="1" applyAlignment="1">
      <alignment wrapText="1"/>
    </xf>
    <xf numFmtId="49" fontId="41" fillId="34" borderId="0" xfId="0" applyNumberFormat="1" applyFont="1" applyFill="1" applyAlignment="1">
      <alignment wrapText="1"/>
    </xf>
    <xf numFmtId="0" fontId="0" fillId="0" borderId="5" xfId="0" applyFont="1" applyBorder="1" applyAlignment="1">
      <alignment wrapText="1"/>
    </xf>
    <xf numFmtId="0" fontId="0" fillId="0" borderId="0" xfId="0" applyFont="1" applyAlignment="1">
      <alignment wrapText="1"/>
    </xf>
    <xf numFmtId="0" fontId="0" fillId="0" borderId="5" xfId="0" applyFont="1" applyBorder="1" applyAlignment="1">
      <alignment vertical="center" wrapText="1"/>
    </xf>
    <xf numFmtId="0" fontId="0" fillId="0" borderId="6" xfId="0" applyFont="1" applyBorder="1" applyAlignment="1">
      <alignment wrapText="1"/>
    </xf>
    <xf numFmtId="0" fontId="57" fillId="34" borderId="0" xfId="0" applyFont="1" applyFill="1" applyAlignment="1">
      <alignment wrapText="1"/>
    </xf>
    <xf numFmtId="0" fontId="41" fillId="0" borderId="6" xfId="0" applyFont="1" applyBorder="1" applyAlignment="1">
      <alignment wrapText="1"/>
    </xf>
    <xf numFmtId="165" fontId="41" fillId="34" borderId="5" xfId="0" applyNumberFormat="1" applyFont="1" applyFill="1" applyBorder="1" applyAlignment="1">
      <alignment vertical="top"/>
    </xf>
    <xf numFmtId="0" fontId="42" fillId="36" borderId="0" xfId="0" applyFont="1" applyFill="1" applyAlignment="1">
      <alignment horizontal="center" wrapText="1"/>
    </xf>
    <xf numFmtId="0" fontId="41" fillId="38" borderId="0" xfId="0" applyFont="1" applyFill="1" applyAlignment="1">
      <alignment horizontal="center" vertical="center" wrapText="1"/>
    </xf>
    <xf numFmtId="0" fontId="41" fillId="38" borderId="0" xfId="0" applyFont="1" applyFill="1" applyAlignment="1">
      <alignment horizontal="left" vertical="center" wrapText="1"/>
    </xf>
    <xf numFmtId="179" fontId="41" fillId="38" borderId="0" xfId="59" applyNumberFormat="1" applyFont="1" applyFill="1" applyAlignment="1">
      <alignment horizontal="right" vertical="center"/>
    </xf>
    <xf numFmtId="0" fontId="41" fillId="38" borderId="0" xfId="0" applyFont="1" applyFill="1" applyAlignment="1">
      <alignment horizontal="center" vertical="center"/>
    </xf>
    <xf numFmtId="0" fontId="41" fillId="38" borderId="0" xfId="0" applyFont="1" applyFill="1" applyAlignment="1">
      <alignment horizontal="left" vertical="center"/>
    </xf>
    <xf numFmtId="179" fontId="41" fillId="38" borderId="0" xfId="59" applyNumberFormat="1" applyFont="1" applyFill="1" applyAlignment="1">
      <alignment horizontal="right"/>
    </xf>
    <xf numFmtId="0" fontId="41" fillId="38" borderId="0" xfId="0" applyFont="1" applyFill="1" applyAlignment="1">
      <alignment horizontal="left" vertical="center" indent="1"/>
    </xf>
    <xf numFmtId="14" fontId="42" fillId="38" borderId="4" xfId="0" quotePrefix="1" applyNumberFormat="1" applyFont="1" applyFill="1" applyBorder="1" applyAlignment="1">
      <alignment horizontal="center" wrapText="1"/>
    </xf>
    <xf numFmtId="0" fontId="42" fillId="38" borderId="4" xfId="0" applyFont="1" applyFill="1" applyBorder="1" applyAlignment="1">
      <alignment horizontal="left" wrapText="1"/>
    </xf>
    <xf numFmtId="179" fontId="42" fillId="38" borderId="4" xfId="59" applyNumberFormat="1" applyFont="1" applyFill="1" applyBorder="1" applyAlignment="1">
      <alignment horizontal="right"/>
    </xf>
    <xf numFmtId="0" fontId="41" fillId="38" borderId="0" xfId="0" applyFont="1" applyFill="1" applyAlignment="1">
      <alignment horizontal="center" wrapText="1"/>
    </xf>
    <xf numFmtId="0" fontId="41" fillId="38" borderId="0" xfId="0" applyFont="1" applyFill="1" applyAlignment="1">
      <alignment horizontal="left" wrapText="1"/>
    </xf>
    <xf numFmtId="0" fontId="41" fillId="38" borderId="0" xfId="0" applyFont="1" applyFill="1" applyAlignment="1">
      <alignment horizontal="left"/>
    </xf>
    <xf numFmtId="179" fontId="41" fillId="38" borderId="0" xfId="59" applyNumberFormat="1" applyFont="1" applyFill="1" applyBorder="1" applyAlignment="1">
      <alignment horizontal="right"/>
    </xf>
    <xf numFmtId="49" fontId="41" fillId="38" borderId="0" xfId="0" applyNumberFormat="1" applyFont="1" applyFill="1" applyAlignment="1">
      <alignment horizontal="center"/>
    </xf>
    <xf numFmtId="49" fontId="41" fillId="38" borderId="0" xfId="0" applyNumberFormat="1" applyFont="1" applyFill="1" applyAlignment="1">
      <alignment horizontal="left" indent="1"/>
    </xf>
    <xf numFmtId="0" fontId="42" fillId="38" borderId="43" xfId="0" quotePrefix="1" applyFont="1" applyFill="1" applyBorder="1" applyAlignment="1">
      <alignment horizontal="center" wrapText="1"/>
    </xf>
    <xf numFmtId="0" fontId="42" fillId="38" borderId="43" xfId="0" applyFont="1" applyFill="1" applyBorder="1" applyAlignment="1">
      <alignment horizontal="left" wrapText="1"/>
    </xf>
    <xf numFmtId="179" fontId="42" fillId="38" borderId="43" xfId="59" applyNumberFormat="1" applyFont="1" applyFill="1" applyBorder="1" applyAlignment="1">
      <alignment horizontal="right"/>
    </xf>
    <xf numFmtId="0" fontId="42" fillId="38" borderId="5" xfId="0" applyFont="1" applyFill="1" applyBorder="1" applyAlignment="1">
      <alignment horizontal="center" vertical="center" wrapText="1"/>
    </xf>
    <xf numFmtId="0" fontId="42" fillId="38" borderId="5" xfId="0" applyFont="1" applyFill="1" applyBorder="1" applyAlignment="1">
      <alignment horizontal="left" vertical="center" wrapText="1"/>
    </xf>
    <xf numFmtId="49" fontId="44" fillId="38" borderId="0" xfId="0" applyNumberFormat="1" applyFont="1" applyFill="1" applyAlignment="1">
      <alignment horizontal="center"/>
    </xf>
    <xf numFmtId="49" fontId="42" fillId="38" borderId="44" xfId="0" applyNumberFormat="1" applyFont="1" applyFill="1" applyBorder="1" applyAlignment="1">
      <alignment horizontal="center"/>
    </xf>
    <xf numFmtId="49" fontId="42" fillId="38" borderId="43" xfId="0" applyNumberFormat="1" applyFont="1" applyFill="1" applyBorder="1" applyAlignment="1">
      <alignment horizontal="center"/>
    </xf>
    <xf numFmtId="0" fontId="41" fillId="38" borderId="43" xfId="0" applyFont="1" applyFill="1" applyBorder="1" applyAlignment="1">
      <alignment horizontal="left" vertical="center" indent="1"/>
    </xf>
    <xf numFmtId="179" fontId="41" fillId="38" borderId="43" xfId="59" applyNumberFormat="1" applyFont="1" applyFill="1" applyBorder="1" applyAlignment="1">
      <alignment horizontal="right"/>
    </xf>
    <xf numFmtId="0" fontId="41" fillId="38" borderId="43" xfId="0" applyFont="1" applyFill="1" applyBorder="1" applyAlignment="1">
      <alignment horizontal="right" vertical="center" indent="1"/>
    </xf>
    <xf numFmtId="49" fontId="42" fillId="38" borderId="0" xfId="0" applyNumberFormat="1" applyFont="1" applyFill="1" applyAlignment="1">
      <alignment horizontal="center"/>
    </xf>
    <xf numFmtId="0" fontId="42" fillId="38" borderId="0" xfId="0" applyFont="1" applyFill="1" applyAlignment="1">
      <alignment horizontal="left" vertical="center" wrapText="1"/>
    </xf>
    <xf numFmtId="179" fontId="42" fillId="38" borderId="0" xfId="59" applyNumberFormat="1" applyFont="1" applyFill="1" applyBorder="1" applyAlignment="1">
      <alignment horizontal="right"/>
    </xf>
    <xf numFmtId="0" fontId="0" fillId="34" borderId="4" xfId="0" applyFont="1" applyFill="1" applyBorder="1" applyAlignment="1">
      <alignment wrapText="1"/>
    </xf>
    <xf numFmtId="0" fontId="0" fillId="34" borderId="0" xfId="0" applyFont="1" applyFill="1" applyAlignment="1">
      <alignment wrapText="1"/>
    </xf>
    <xf numFmtId="0" fontId="0" fillId="34" borderId="0" xfId="0" applyFont="1" applyFill="1" applyBorder="1" applyAlignment="1">
      <alignment wrapText="1"/>
    </xf>
    <xf numFmtId="165" fontId="41" fillId="34" borderId="5" xfId="0" applyNumberFormat="1" applyFont="1" applyFill="1" applyBorder="1" applyAlignment="1">
      <alignment wrapText="1"/>
    </xf>
    <xf numFmtId="0" fontId="41" fillId="0" borderId="6" xfId="0" applyNumberFormat="1" applyFont="1" applyBorder="1" applyAlignment="1">
      <alignment wrapText="1"/>
    </xf>
    <xf numFmtId="0" fontId="0" fillId="0" borderId="6" xfId="0" applyNumberFormat="1" applyBorder="1" applyAlignment="1">
      <alignment wrapText="1"/>
    </xf>
    <xf numFmtId="0" fontId="49" fillId="36" borderId="0" xfId="0" applyFont="1" applyFill="1" applyAlignment="1">
      <alignment horizontal="left" wrapText="1"/>
    </xf>
    <xf numFmtId="0" fontId="25" fillId="36" borderId="0" xfId="0" applyFont="1" applyFill="1" applyAlignment="1">
      <alignment wrapText="1"/>
    </xf>
    <xf numFmtId="0" fontId="17" fillId="36" borderId="5" xfId="0" applyFont="1" applyFill="1" applyBorder="1" applyAlignment="1">
      <alignment vertical="center" wrapText="1"/>
    </xf>
    <xf numFmtId="0" fontId="16" fillId="0" borderId="5" xfId="0" applyFont="1" applyBorder="1" applyAlignment="1">
      <alignment wrapText="1"/>
    </xf>
    <xf numFmtId="0" fontId="3" fillId="0" borderId="0" xfId="0" applyFont="1"/>
    <xf numFmtId="165" fontId="3" fillId="34" borderId="0" xfId="59" applyNumberFormat="1" applyFont="1" applyFill="1" applyBorder="1"/>
    <xf numFmtId="0" fontId="17" fillId="34" borderId="4" xfId="0" applyFont="1" applyFill="1" applyBorder="1" applyAlignment="1">
      <alignment wrapText="1"/>
    </xf>
    <xf numFmtId="0" fontId="16" fillId="34" borderId="4" xfId="0" applyFont="1" applyFill="1" applyBorder="1" applyAlignment="1">
      <alignment wrapText="1"/>
    </xf>
    <xf numFmtId="0" fontId="3" fillId="34" borderId="0" xfId="0" applyFont="1" applyFill="1"/>
    <xf numFmtId="165" fontId="3" fillId="34" borderId="0" xfId="0" applyNumberFormat="1" applyFont="1" applyFill="1"/>
    <xf numFmtId="0" fontId="16" fillId="0" borderId="4" xfId="0" applyFont="1" applyBorder="1" applyAlignment="1">
      <alignment wrapText="1"/>
    </xf>
    <xf numFmtId="165" fontId="16" fillId="34" borderId="0" xfId="0" applyNumberFormat="1" applyFont="1" applyFill="1"/>
    <xf numFmtId="171" fontId="16" fillId="34" borderId="0" xfId="59" applyNumberFormat="1" applyFont="1" applyFill="1" applyBorder="1"/>
    <xf numFmtId="0" fontId="3" fillId="34" borderId="40" xfId="0" applyFont="1" applyFill="1" applyBorder="1" applyAlignment="1">
      <alignment vertical="top"/>
    </xf>
    <xf numFmtId="0" fontId="3" fillId="34" borderId="0" xfId="0" applyFont="1" applyFill="1" applyBorder="1" applyAlignment="1">
      <alignment vertical="top"/>
    </xf>
    <xf numFmtId="0" fontId="52" fillId="0" borderId="4" xfId="0" applyFont="1" applyBorder="1" applyAlignment="1">
      <alignment wrapText="1"/>
    </xf>
    <xf numFmtId="0" fontId="55" fillId="34" borderId="0" xfId="0" applyFont="1" applyFill="1"/>
    <xf numFmtId="172" fontId="16" fillId="0" borderId="0" xfId="0" applyNumberFormat="1" applyFont="1" applyAlignment="1">
      <alignment horizontal="right"/>
    </xf>
    <xf numFmtId="165" fontId="17" fillId="34" borderId="0" xfId="0" applyNumberFormat="1" applyFont="1" applyFill="1" applyAlignment="1"/>
    <xf numFmtId="165" fontId="3" fillId="34" borderId="0" xfId="0" applyNumberFormat="1" applyFont="1" applyFill="1" applyBorder="1"/>
    <xf numFmtId="165" fontId="3" fillId="34" borderId="0" xfId="129" applyNumberFormat="1" applyFont="1" applyFill="1"/>
    <xf numFmtId="165" fontId="16" fillId="34" borderId="0" xfId="129" applyNumberFormat="1" applyFont="1" applyFill="1" applyAlignment="1">
      <alignment wrapText="1"/>
    </xf>
    <xf numFmtId="165" fontId="17" fillId="34" borderId="0" xfId="129" applyNumberFormat="1" applyFont="1" applyFill="1"/>
    <xf numFmtId="165" fontId="3" fillId="34" borderId="0" xfId="129" applyNumberFormat="1" applyFont="1" applyFill="1" applyAlignment="1">
      <alignment wrapText="1"/>
    </xf>
    <xf numFmtId="165" fontId="3" fillId="34" borderId="0" xfId="0" applyNumberFormat="1" applyFont="1" applyFill="1" applyBorder="1" applyAlignment="1">
      <alignment vertical="top"/>
    </xf>
    <xf numFmtId="165" fontId="3" fillId="34" borderId="0" xfId="0" applyNumberFormat="1" applyFont="1" applyFill="1" applyBorder="1" applyAlignment="1">
      <alignment wrapText="1"/>
    </xf>
    <xf numFmtId="165" fontId="44" fillId="34" borderId="0" xfId="0" applyNumberFormat="1" applyFont="1" applyFill="1" applyBorder="1" applyAlignment="1">
      <alignment vertical="top" wrapText="1"/>
    </xf>
    <xf numFmtId="165" fontId="41" fillId="34" borderId="0" xfId="0" applyNumberFormat="1" applyFont="1" applyFill="1" applyBorder="1" applyAlignment="1">
      <alignment vertical="top" wrapText="1"/>
    </xf>
    <xf numFmtId="165" fontId="44" fillId="34" borderId="0" xfId="0" applyNumberFormat="1" applyFont="1" applyFill="1" applyBorder="1" applyAlignment="1">
      <alignment vertical="top"/>
    </xf>
    <xf numFmtId="165" fontId="17" fillId="34" borderId="0" xfId="0" applyNumberFormat="1" applyFont="1" applyFill="1" applyBorder="1" applyAlignment="1">
      <alignment wrapText="1"/>
    </xf>
    <xf numFmtId="165" fontId="44" fillId="34" borderId="0" xfId="0" applyNumberFormat="1" applyFont="1" applyFill="1" applyAlignment="1">
      <alignment wrapText="1"/>
    </xf>
    <xf numFmtId="165" fontId="42" fillId="34" borderId="0" xfId="0" applyNumberFormat="1" applyFont="1" applyFill="1" applyBorder="1" applyAlignment="1">
      <alignment wrapText="1"/>
    </xf>
    <xf numFmtId="165" fontId="44" fillId="34" borderId="0" xfId="0" applyNumberFormat="1" applyFont="1" applyFill="1" applyBorder="1" applyAlignment="1">
      <alignment wrapText="1"/>
    </xf>
    <xf numFmtId="165" fontId="44" fillId="34" borderId="0" xfId="129" applyNumberFormat="1" applyFont="1" applyFill="1" applyBorder="1" applyAlignment="1">
      <alignment wrapText="1"/>
    </xf>
    <xf numFmtId="165" fontId="41" fillId="34" borderId="0" xfId="129" applyNumberFormat="1" applyFont="1" applyFill="1" applyBorder="1" applyAlignment="1">
      <alignment wrapText="1"/>
    </xf>
  </cellXfs>
  <cellStyles count="1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erekening" xfId="25" builtinId="22" customBuiltin="1"/>
    <cellStyle name="COMMA" xfId="26" xr:uid="{00000000-0005-0000-0000-000019000000}"/>
    <cellStyle name="COMMA 2" xfId="27" xr:uid="{00000000-0005-0000-0000-00001A000000}"/>
    <cellStyle name="COMMA 2 2" xfId="28" xr:uid="{00000000-0005-0000-0000-00001B000000}"/>
    <cellStyle name="Controlecel" xfId="29" builtinId="23" customBuiltin="1"/>
    <cellStyle name="CURRENCY" xfId="30" xr:uid="{00000000-0005-0000-0000-00001D000000}"/>
    <cellStyle name="CURRENCY 2" xfId="31" xr:uid="{00000000-0005-0000-0000-00001E000000}"/>
    <cellStyle name="CURRENCY 2 2" xfId="32" xr:uid="{00000000-0005-0000-0000-00001F000000}"/>
    <cellStyle name="DATE" xfId="33" xr:uid="{00000000-0005-0000-0000-000020000000}"/>
    <cellStyle name="DATE 2" xfId="34" xr:uid="{00000000-0005-0000-0000-000021000000}"/>
    <cellStyle name="DATE 2 2" xfId="35" xr:uid="{00000000-0005-0000-0000-000022000000}"/>
    <cellStyle name="Datum" xfId="36" xr:uid="{00000000-0005-0000-0000-000023000000}"/>
    <cellStyle name="Datum 2" xfId="37" xr:uid="{00000000-0005-0000-0000-000024000000}"/>
    <cellStyle name="Datum 2 2" xfId="38" xr:uid="{00000000-0005-0000-0000-000025000000}"/>
    <cellStyle name="Euro" xfId="39" xr:uid="{00000000-0005-0000-0000-000026000000}"/>
    <cellStyle name="Euro 2" xfId="40" xr:uid="{00000000-0005-0000-0000-000027000000}"/>
    <cellStyle name="Euro 2 2" xfId="41" xr:uid="{00000000-0005-0000-0000-000028000000}"/>
    <cellStyle name="Euro 2_Nom en onv Zvw" xfId="42" xr:uid="{00000000-0005-0000-0000-000029000000}"/>
    <cellStyle name="Euro 3" xfId="43" xr:uid="{00000000-0005-0000-0000-00002A000000}"/>
    <cellStyle name="Euro 4" xfId="44" xr:uid="{00000000-0005-0000-0000-00002B000000}"/>
    <cellStyle name="Euro 5" xfId="45" xr:uid="{00000000-0005-0000-0000-00002C000000}"/>
    <cellStyle name="Euro_Nom en onv Zvw" xfId="46" xr:uid="{00000000-0005-0000-0000-00002D000000}"/>
    <cellStyle name="FIXED" xfId="47" xr:uid="{00000000-0005-0000-0000-00002E000000}"/>
    <cellStyle name="FIXED 2" xfId="48" xr:uid="{00000000-0005-0000-0000-00002F000000}"/>
    <cellStyle name="FIXED 2 2" xfId="49" xr:uid="{00000000-0005-0000-0000-000030000000}"/>
    <cellStyle name="Gekoppelde cel" xfId="50" builtinId="24" customBuiltin="1"/>
    <cellStyle name="Goed" xfId="51" builtinId="26" customBuiltin="1"/>
    <cellStyle name="HEADING1" xfId="52" xr:uid="{00000000-0005-0000-0000-000033000000}"/>
    <cellStyle name="HEADING1 2" xfId="53" xr:uid="{00000000-0005-0000-0000-000034000000}"/>
    <cellStyle name="HEADING1 2 2" xfId="54" xr:uid="{00000000-0005-0000-0000-000035000000}"/>
    <cellStyle name="HEADING2" xfId="55" xr:uid="{00000000-0005-0000-0000-000036000000}"/>
    <cellStyle name="HEADING2 2" xfId="56" xr:uid="{00000000-0005-0000-0000-000037000000}"/>
    <cellStyle name="HEADING2 2 2" xfId="57" xr:uid="{00000000-0005-0000-0000-000038000000}"/>
    <cellStyle name="Invoer" xfId="58" builtinId="20" customBuiltin="1"/>
    <cellStyle name="Komma" xfId="59" builtinId="3"/>
    <cellStyle name="Komma 2" xfId="60" xr:uid="{00000000-0005-0000-0000-00003B000000}"/>
    <cellStyle name="Komma 2 2" xfId="61" xr:uid="{00000000-0005-0000-0000-00003C000000}"/>
    <cellStyle name="Komma 3" xfId="62" xr:uid="{00000000-0005-0000-0000-00003D000000}"/>
    <cellStyle name="Komma 3 2" xfId="63" xr:uid="{00000000-0005-0000-0000-00003E000000}"/>
    <cellStyle name="Komma 4" xfId="64" xr:uid="{00000000-0005-0000-0000-00003F000000}"/>
    <cellStyle name="Komma 4 2" xfId="65" xr:uid="{00000000-0005-0000-0000-000040000000}"/>
    <cellStyle name="Komma 4 2 2" xfId="150" xr:uid="{76739CFA-E917-49DA-9FF8-43C9A8E5B7E3}"/>
    <cellStyle name="Komma 4 3" xfId="149" xr:uid="{14404B62-96AE-47E2-ABD5-EF8280424EAB}"/>
    <cellStyle name="Komma 5" xfId="66" xr:uid="{00000000-0005-0000-0000-000041000000}"/>
    <cellStyle name="Komma 5 2" xfId="151" xr:uid="{1B6BF9F7-D159-4BA4-B9C7-C5DE055395E3}"/>
    <cellStyle name="Komma0" xfId="67" xr:uid="{00000000-0005-0000-0000-000042000000}"/>
    <cellStyle name="Komma0 2" xfId="68" xr:uid="{00000000-0005-0000-0000-000043000000}"/>
    <cellStyle name="Komma0 2 2" xfId="69" xr:uid="{00000000-0005-0000-0000-000044000000}"/>
    <cellStyle name="Kop 1" xfId="70" builtinId="16" customBuiltin="1"/>
    <cellStyle name="Kop 2" xfId="71" builtinId="17" customBuiltin="1"/>
    <cellStyle name="Kop 3" xfId="72" builtinId="18" customBuiltin="1"/>
    <cellStyle name="Kop 4" xfId="73" builtinId="19" customBuiltin="1"/>
    <cellStyle name="Koptekst 1" xfId="74" xr:uid="{00000000-0005-0000-0000-000049000000}"/>
    <cellStyle name="Koptekst 1 2" xfId="75" xr:uid="{00000000-0005-0000-0000-00004A000000}"/>
    <cellStyle name="Koptekst 1 2 2" xfId="76" xr:uid="{00000000-0005-0000-0000-00004B000000}"/>
    <cellStyle name="Koptekst 2" xfId="77" xr:uid="{00000000-0005-0000-0000-00004C000000}"/>
    <cellStyle name="Koptekst 2 2" xfId="78" xr:uid="{00000000-0005-0000-0000-00004D000000}"/>
    <cellStyle name="Koptekst 2 2 2" xfId="79" xr:uid="{00000000-0005-0000-0000-00004E000000}"/>
    <cellStyle name="Neutraal" xfId="80" builtinId="28" customBuiltin="1"/>
    <cellStyle name="NORMAL" xfId="81" xr:uid="{00000000-0005-0000-0000-000050000000}"/>
    <cellStyle name="Normal 13" xfId="82" xr:uid="{00000000-0005-0000-0000-000051000000}"/>
    <cellStyle name="Normal 2" xfId="83" xr:uid="{00000000-0005-0000-0000-000052000000}"/>
    <cellStyle name="Normal 2 2" xfId="84" xr:uid="{00000000-0005-0000-0000-000053000000}"/>
    <cellStyle name="NORMAL 3" xfId="85" xr:uid="{00000000-0005-0000-0000-000054000000}"/>
    <cellStyle name="NORMAL 3 2" xfId="86" xr:uid="{00000000-0005-0000-0000-000055000000}"/>
    <cellStyle name="Normal_Sheet1_1" xfId="87" xr:uid="{00000000-0005-0000-0000-000056000000}"/>
    <cellStyle name="Notitie" xfId="88" builtinId="10" customBuiltin="1"/>
    <cellStyle name="Notitie 2" xfId="89" xr:uid="{00000000-0005-0000-0000-000058000000}"/>
    <cellStyle name="Notitie 2 2" xfId="90" xr:uid="{00000000-0005-0000-0000-000059000000}"/>
    <cellStyle name="Notitie 2_Nom en onv Zvw" xfId="91" xr:uid="{00000000-0005-0000-0000-00005A000000}"/>
    <cellStyle name="Ongeldig" xfId="92" builtinId="27" customBuiltin="1"/>
    <cellStyle name="PERCENT" xfId="93" xr:uid="{00000000-0005-0000-0000-00005C000000}"/>
    <cellStyle name="PERCENT 2" xfId="94" xr:uid="{00000000-0005-0000-0000-00005D000000}"/>
    <cellStyle name="PERCENT 2 2" xfId="95" xr:uid="{00000000-0005-0000-0000-00005E000000}"/>
    <cellStyle name="Procent 2" xfId="96" xr:uid="{00000000-0005-0000-0000-00005F000000}"/>
    <cellStyle name="Procent 2 2" xfId="97" xr:uid="{00000000-0005-0000-0000-000060000000}"/>
    <cellStyle name="Procent 3" xfId="98" xr:uid="{00000000-0005-0000-0000-000061000000}"/>
    <cellStyle name="Standaard" xfId="0" builtinId="0"/>
    <cellStyle name="Standaard 10 2 2" xfId="148" xr:uid="{D78FE538-7EBF-4293-B6B9-3B8FB7D32835}"/>
    <cellStyle name="Standaard 11 3" xfId="147" xr:uid="{DE5B8983-119D-415C-9F8D-53139F29CC4B}"/>
    <cellStyle name="Standaard 11 3 2" xfId="152" xr:uid="{82D538CF-38ED-48DD-95E4-DE4252243971}"/>
    <cellStyle name="Standaard 2" xfId="99" xr:uid="{00000000-0005-0000-0000-000063000000}"/>
    <cellStyle name="Standaard 2 2" xfId="100" xr:uid="{00000000-0005-0000-0000-000064000000}"/>
    <cellStyle name="Standaard 2 2 2" xfId="101" xr:uid="{00000000-0005-0000-0000-000065000000}"/>
    <cellStyle name="Standaard 2 3" xfId="102" xr:uid="{00000000-0005-0000-0000-000066000000}"/>
    <cellStyle name="Standaard 2 4" xfId="103" xr:uid="{00000000-0005-0000-0000-000067000000}"/>
    <cellStyle name="Standaard 2 4 2" xfId="104" xr:uid="{00000000-0005-0000-0000-000068000000}"/>
    <cellStyle name="Standaard 2 4_Nom en onv Zvw" xfId="105" xr:uid="{00000000-0005-0000-0000-000069000000}"/>
    <cellStyle name="Standaard 2 5" xfId="106" xr:uid="{00000000-0005-0000-0000-00006A000000}"/>
    <cellStyle name="Standaard 2 6" xfId="107" xr:uid="{00000000-0005-0000-0000-00006B000000}"/>
    <cellStyle name="Standaard 2 6 2" xfId="108" xr:uid="{00000000-0005-0000-0000-00006C000000}"/>
    <cellStyle name="Standaard 2 6_Nom en onv Zvw" xfId="109" xr:uid="{00000000-0005-0000-0000-00006D000000}"/>
    <cellStyle name="Standaard 2 7" xfId="110" xr:uid="{00000000-0005-0000-0000-00006E000000}"/>
    <cellStyle name="Standaard 3" xfId="111" xr:uid="{00000000-0005-0000-0000-00006F000000}"/>
    <cellStyle name="Standaard 4" xfId="112" xr:uid="{00000000-0005-0000-0000-000070000000}"/>
    <cellStyle name="Standaard 4 2" xfId="113" xr:uid="{00000000-0005-0000-0000-000071000000}"/>
    <cellStyle name="Standaard 4 2 2" xfId="114" xr:uid="{00000000-0005-0000-0000-000072000000}"/>
    <cellStyle name="Standaard 4 2_Nom en onv Zvw" xfId="115" xr:uid="{00000000-0005-0000-0000-000073000000}"/>
    <cellStyle name="Standaard 4_Nom en onv Zvw" xfId="116" xr:uid="{00000000-0005-0000-0000-000074000000}"/>
    <cellStyle name="Standaard 5" xfId="117" xr:uid="{00000000-0005-0000-0000-000075000000}"/>
    <cellStyle name="Standaard 5 2" xfId="118" xr:uid="{00000000-0005-0000-0000-000076000000}"/>
    <cellStyle name="Standaard 5_Nom en onv Zvw" xfId="119" xr:uid="{00000000-0005-0000-0000-000077000000}"/>
    <cellStyle name="Standaard 6" xfId="120" xr:uid="{00000000-0005-0000-0000-000078000000}"/>
    <cellStyle name="Standaard 6 2" xfId="121" xr:uid="{00000000-0005-0000-0000-000079000000}"/>
    <cellStyle name="Standaard 6_Nom en onv Zvw" xfId="122" xr:uid="{00000000-0005-0000-0000-00007A000000}"/>
    <cellStyle name="Standaard 7" xfId="123" xr:uid="{00000000-0005-0000-0000-00007B000000}"/>
    <cellStyle name="Standaard 7 2" xfId="124" xr:uid="{00000000-0005-0000-0000-00007C000000}"/>
    <cellStyle name="Standaard 8" xfId="125" xr:uid="{00000000-0005-0000-0000-00007D000000}"/>
    <cellStyle name="Standaard 8 2" xfId="126" xr:uid="{00000000-0005-0000-0000-00007E000000}"/>
    <cellStyle name="Standaard 8_Nom en onv Zvw" xfId="127" xr:uid="{00000000-0005-0000-0000-00007F000000}"/>
    <cellStyle name="Standaard 9" xfId="128" xr:uid="{00000000-0005-0000-0000-000080000000}"/>
    <cellStyle name="Standaard_Nom en onv Zvw" xfId="129" xr:uid="{00000000-0005-0000-0000-000082000000}"/>
    <cellStyle name="Titel" xfId="130" builtinId="15" customBuiltin="1"/>
    <cellStyle name="Totaal" xfId="131" builtinId="25" customBuiltin="1"/>
    <cellStyle name="Totaal 2" xfId="132" xr:uid="{00000000-0005-0000-0000-000085000000}"/>
    <cellStyle name="Totaal 2 2" xfId="133" xr:uid="{00000000-0005-0000-0000-000086000000}"/>
    <cellStyle name="Totaal 3" xfId="134" xr:uid="{00000000-0005-0000-0000-000087000000}"/>
    <cellStyle name="TOTAL" xfId="135" xr:uid="{00000000-0005-0000-0000-000088000000}"/>
    <cellStyle name="TOTAL 2" xfId="136" xr:uid="{00000000-0005-0000-0000-000089000000}"/>
    <cellStyle name="TOTAL 2 2" xfId="137" xr:uid="{00000000-0005-0000-0000-00008A000000}"/>
    <cellStyle name="Uitvoer" xfId="138" builtinId="21" customBuiltin="1"/>
    <cellStyle name="Valuta0" xfId="139" xr:uid="{00000000-0005-0000-0000-00008C000000}"/>
    <cellStyle name="Valuta0 2" xfId="140" xr:uid="{00000000-0005-0000-0000-00008D000000}"/>
    <cellStyle name="Valuta0 2 2" xfId="141" xr:uid="{00000000-0005-0000-0000-00008E000000}"/>
    <cellStyle name="Vast" xfId="142" xr:uid="{00000000-0005-0000-0000-00008F000000}"/>
    <cellStyle name="Vast 2" xfId="143" xr:uid="{00000000-0005-0000-0000-000090000000}"/>
    <cellStyle name="Vast 2 2" xfId="144" xr:uid="{00000000-0005-0000-0000-000091000000}"/>
    <cellStyle name="Verklarende tekst" xfId="145" builtinId="53" customBuiltin="1"/>
    <cellStyle name="Waarschuwingstekst" xfId="146"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FIL01\algemeen.meva$\Concept\AEB\Ramingsfunctie\Loon-prijsbijsteling\LPZ%2052,%2003-09,%20MEV%202009%20definitie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KZ nieuw"/>
      <sheetName val="BKZ"/>
      <sheetName val="AP standen"/>
      <sheetName val="AP mutaties"/>
      <sheetName val="mutaties"/>
      <sheetName val="model"/>
      <sheetName val="grondslagen FRITZ"/>
      <sheetName val="kapitaallasten"/>
      <sheetName val="grondslagen LPZ"/>
      <sheetName val="voorcalculatie"/>
      <sheetName val="actuele %"/>
      <sheetName val="prijs part consumptie"/>
      <sheetName val="huisartsen"/>
      <sheetName val="vb en specialisten"/>
      <sheetName val="OVA mlt"/>
      <sheetName val="OVA 2008"/>
      <sheetName val="OVA 2007"/>
      <sheetName val="OVA 2006"/>
      <sheetName val="OVA-deal 2005"/>
      <sheetName val="OVA 2005"/>
      <sheetName val="OVA 2004"/>
      <sheetName val="OVA 2003"/>
      <sheetName val="OVA 2002"/>
      <sheetName val="OVA 2001"/>
      <sheetName val="OVA-afspraken"/>
      <sheetName val="macrobriefje"/>
      <sheetName val="historie"/>
      <sheetName val="opmerkingen"/>
    </sheetNames>
    <sheetDataSet>
      <sheetData sheetId="0" refreshError="1"/>
      <sheetData sheetId="1" refreshError="1"/>
      <sheetData sheetId="2" refreshError="1"/>
      <sheetData sheetId="3" refreshError="1"/>
      <sheetData sheetId="4" refreshError="1"/>
      <sheetData sheetId="5" refreshError="1">
        <row r="3">
          <cell r="D3">
            <v>2013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3">
          <cell r="B13" t="str">
            <v>Personeel instellingen (OVA)</v>
          </cell>
        </row>
        <row r="14">
          <cell r="B14" t="str">
            <v>Personeel vrije beroepers (OVA)</v>
          </cell>
        </row>
        <row r="15">
          <cell r="B15" t="str">
            <v>Personeel huisartsen (OVA)</v>
          </cell>
        </row>
        <row r="16">
          <cell r="B16" t="str">
            <v>Inkomen huisartsen (CBS)</v>
          </cell>
        </row>
        <row r="17">
          <cell r="B17" t="str">
            <v>Materieel huisartsen (CPB)</v>
          </cell>
        </row>
        <row r="18">
          <cell r="B18" t="str">
            <v>Inkomen en kosten specialisten</v>
          </cell>
        </row>
        <row r="19">
          <cell r="B19" t="str">
            <v>Inkomen vrije beroepers (CBS)</v>
          </cell>
        </row>
        <row r="20">
          <cell r="B20" t="str">
            <v>Materieel instellingen (CPB)</v>
          </cell>
        </row>
        <row r="21">
          <cell r="B21" t="str">
            <v>Materieel vrije beroepers (CPB)</v>
          </cell>
        </row>
        <row r="22">
          <cell r="B22" t="str">
            <v>Leeg</v>
          </cell>
        </row>
        <row r="23">
          <cell r="B23" t="str">
            <v>Kapitaallasten</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IK105"/>
  <sheetViews>
    <sheetView topLeftCell="A33" workbookViewId="0">
      <selection activeCell="A33" sqref="A1:XFD1048576"/>
    </sheetView>
  </sheetViews>
  <sheetFormatPr defaultColWidth="9" defaultRowHeight="11.25" x14ac:dyDescent="0.25"/>
  <cols>
    <col min="1" max="1" width="34.42578125" style="76" bestFit="1" customWidth="1"/>
    <col min="2" max="8" width="14.5703125" style="76" customWidth="1"/>
    <col min="9" max="9" width="16.5703125" style="76" bestFit="1" customWidth="1"/>
    <col min="10" max="13" width="14.5703125" style="76" customWidth="1"/>
    <col min="14" max="14" width="14" style="76" customWidth="1"/>
    <col min="15" max="16384" width="9" style="76"/>
  </cols>
  <sheetData>
    <row r="1" spans="1:245" ht="12" thickBot="1" x14ac:dyDescent="0.3">
      <c r="A1" s="72" t="s">
        <v>97</v>
      </c>
      <c r="B1" s="111">
        <v>2018</v>
      </c>
      <c r="C1" s="111">
        <v>2019</v>
      </c>
      <c r="D1" s="111">
        <v>2020</v>
      </c>
      <c r="E1" s="111">
        <v>2021</v>
      </c>
      <c r="F1" s="73">
        <v>2022</v>
      </c>
      <c r="G1" s="74">
        <v>2023</v>
      </c>
      <c r="H1" s="75">
        <v>2024</v>
      </c>
      <c r="I1" s="75">
        <v>2025</v>
      </c>
      <c r="J1" s="75">
        <v>2026</v>
      </c>
      <c r="K1" s="75">
        <v>2027</v>
      </c>
      <c r="L1" s="75">
        <v>2028</v>
      </c>
      <c r="M1" s="75">
        <v>2029</v>
      </c>
      <c r="N1" s="75">
        <v>2030</v>
      </c>
    </row>
    <row r="2" spans="1:245" x14ac:dyDescent="0.25">
      <c r="A2" s="112" t="s">
        <v>99</v>
      </c>
      <c r="B2" s="188">
        <v>512995</v>
      </c>
      <c r="C2" s="188">
        <v>461322</v>
      </c>
      <c r="D2" s="188">
        <v>482328</v>
      </c>
      <c r="E2" s="188">
        <v>492021</v>
      </c>
      <c r="F2" s="189">
        <v>534709</v>
      </c>
      <c r="G2" s="189">
        <v>504756</v>
      </c>
      <c r="H2" s="189">
        <v>0</v>
      </c>
      <c r="I2" s="189">
        <v>0</v>
      </c>
      <c r="J2" s="189">
        <v>0</v>
      </c>
      <c r="K2" s="189">
        <v>0</v>
      </c>
      <c r="L2" s="189">
        <v>0</v>
      </c>
      <c r="M2" s="189">
        <v>0</v>
      </c>
      <c r="N2" s="189"/>
      <c r="O2" s="98" t="s">
        <v>188</v>
      </c>
    </row>
    <row r="3" spans="1:245" x14ac:dyDescent="0.25">
      <c r="A3" s="112" t="s">
        <v>179</v>
      </c>
      <c r="B3" s="188">
        <v>0</v>
      </c>
      <c r="C3" s="188">
        <v>0</v>
      </c>
      <c r="D3" s="188">
        <v>0</v>
      </c>
      <c r="E3" s="188">
        <v>0</v>
      </c>
      <c r="F3" s="189">
        <v>0</v>
      </c>
      <c r="G3" s="189">
        <v>3502</v>
      </c>
      <c r="H3" s="189">
        <v>0</v>
      </c>
      <c r="I3" s="189">
        <v>0</v>
      </c>
      <c r="J3" s="189">
        <v>0</v>
      </c>
      <c r="K3" s="189">
        <v>0</v>
      </c>
      <c r="L3" s="189">
        <v>0</v>
      </c>
      <c r="M3" s="189">
        <v>0</v>
      </c>
      <c r="N3" s="189"/>
      <c r="O3" s="98" t="s">
        <v>188</v>
      </c>
    </row>
    <row r="4" spans="1:245" x14ac:dyDescent="0.25">
      <c r="A4" s="112" t="s">
        <v>189</v>
      </c>
      <c r="B4" s="188">
        <v>-512995</v>
      </c>
      <c r="C4" s="188">
        <v>-461322</v>
      </c>
      <c r="D4" s="188">
        <v>-482328</v>
      </c>
      <c r="E4" s="188">
        <v>-492021</v>
      </c>
      <c r="F4" s="189">
        <v>-534709</v>
      </c>
      <c r="G4" s="189">
        <v>-501254</v>
      </c>
      <c r="H4" s="189"/>
      <c r="I4" s="189"/>
      <c r="J4" s="189"/>
      <c r="K4" s="189"/>
      <c r="L4" s="189"/>
      <c r="M4" s="189"/>
      <c r="N4" s="189"/>
      <c r="O4" s="98" t="s">
        <v>188</v>
      </c>
    </row>
    <row r="5" spans="1:245" x14ac:dyDescent="0.25">
      <c r="A5" s="112" t="s">
        <v>190</v>
      </c>
      <c r="B5" s="188">
        <v>0</v>
      </c>
      <c r="C5" s="188">
        <v>0</v>
      </c>
      <c r="D5" s="188">
        <v>0</v>
      </c>
      <c r="E5" s="188">
        <v>0</v>
      </c>
      <c r="F5" s="189">
        <v>0</v>
      </c>
      <c r="G5" s="189">
        <v>0</v>
      </c>
      <c r="H5" s="189">
        <v>0</v>
      </c>
      <c r="I5" s="189">
        <v>0</v>
      </c>
      <c r="J5" s="189">
        <v>0</v>
      </c>
      <c r="K5" s="189">
        <v>0</v>
      </c>
      <c r="L5" s="189">
        <v>0</v>
      </c>
      <c r="M5" s="189">
        <v>0</v>
      </c>
      <c r="N5" s="189"/>
      <c r="O5" s="98" t="s">
        <v>188</v>
      </c>
    </row>
    <row r="6" spans="1:245" x14ac:dyDescent="0.25">
      <c r="A6" s="113" t="s">
        <v>191</v>
      </c>
      <c r="B6" s="190">
        <v>0</v>
      </c>
      <c r="C6" s="188">
        <v>0</v>
      </c>
      <c r="D6" s="188">
        <v>0</v>
      </c>
      <c r="E6" s="188">
        <v>0</v>
      </c>
      <c r="F6" s="189">
        <v>0</v>
      </c>
      <c r="G6" s="189">
        <v>0</v>
      </c>
      <c r="H6" s="191">
        <v>0</v>
      </c>
      <c r="I6" s="191">
        <v>0</v>
      </c>
      <c r="J6" s="191">
        <v>0</v>
      </c>
      <c r="K6" s="191">
        <v>0</v>
      </c>
      <c r="L6" s="191">
        <v>0</v>
      </c>
      <c r="M6" s="191">
        <v>0</v>
      </c>
      <c r="N6" s="191"/>
      <c r="O6" s="98" t="s">
        <v>188</v>
      </c>
    </row>
    <row r="7" spans="1:245" x14ac:dyDescent="0.25">
      <c r="A7" s="114"/>
      <c r="B7" s="192"/>
      <c r="C7" s="192"/>
      <c r="D7" s="192"/>
      <c r="E7" s="192"/>
      <c r="F7" s="192"/>
      <c r="G7" s="192"/>
      <c r="H7" s="192"/>
      <c r="I7" s="192"/>
      <c r="J7" s="192"/>
      <c r="K7" s="192"/>
      <c r="L7" s="192"/>
      <c r="M7" s="192"/>
      <c r="N7" s="192"/>
      <c r="O7" s="98"/>
    </row>
    <row r="8" spans="1:245" x14ac:dyDescent="0.25">
      <c r="A8" s="115" t="s">
        <v>103</v>
      </c>
      <c r="B8" s="193">
        <v>46824055</v>
      </c>
      <c r="C8" s="193">
        <v>48752344</v>
      </c>
      <c r="D8" s="193">
        <v>50805989</v>
      </c>
      <c r="E8" s="193">
        <v>50767147</v>
      </c>
      <c r="F8" s="194">
        <f t="shared" ref="F8:N13" si="0">F51</f>
        <v>54077650</v>
      </c>
      <c r="G8" s="194">
        <f t="shared" si="0"/>
        <v>57675916</v>
      </c>
      <c r="H8" s="194">
        <f t="shared" si="0"/>
        <v>62119378</v>
      </c>
      <c r="I8" s="194">
        <f t="shared" si="0"/>
        <v>65788716</v>
      </c>
      <c r="J8" s="194">
        <f t="shared" si="0"/>
        <v>69790187</v>
      </c>
      <c r="K8" s="194">
        <f t="shared" si="0"/>
        <v>73887354</v>
      </c>
      <c r="L8" s="194">
        <f t="shared" si="0"/>
        <v>77299645</v>
      </c>
      <c r="M8" s="194">
        <f t="shared" si="0"/>
        <v>80432369</v>
      </c>
      <c r="N8" s="194">
        <f t="shared" si="0"/>
        <v>83864429</v>
      </c>
      <c r="O8" s="76" t="s">
        <v>192</v>
      </c>
    </row>
    <row r="9" spans="1:245" x14ac:dyDescent="0.25">
      <c r="A9" s="116" t="s">
        <v>193</v>
      </c>
      <c r="B9" s="195">
        <v>21634165</v>
      </c>
      <c r="C9" s="195">
        <v>23800882</v>
      </c>
      <c r="D9" s="195">
        <v>26167969</v>
      </c>
      <c r="E9" s="195">
        <v>28625825</v>
      </c>
      <c r="F9" s="196">
        <f t="shared" si="0"/>
        <v>30570101</v>
      </c>
      <c r="G9" s="196">
        <f t="shared" si="0"/>
        <v>33165800</v>
      </c>
      <c r="H9" s="196">
        <f t="shared" si="0"/>
        <v>36585651</v>
      </c>
      <c r="I9" s="196">
        <f t="shared" si="0"/>
        <v>38635748</v>
      </c>
      <c r="J9" s="196">
        <f t="shared" si="0"/>
        <v>41915960</v>
      </c>
      <c r="K9" s="196">
        <f t="shared" si="0"/>
        <v>44339494</v>
      </c>
      <c r="L9" s="196">
        <f t="shared" si="0"/>
        <v>47209519</v>
      </c>
      <c r="M9" s="196">
        <f t="shared" si="0"/>
        <v>50079822</v>
      </c>
      <c r="N9" s="196">
        <f t="shared" si="0"/>
        <v>53115831</v>
      </c>
      <c r="O9" s="76" t="s">
        <v>192</v>
      </c>
    </row>
    <row r="10" spans="1:245" x14ac:dyDescent="0.25">
      <c r="A10" s="116" t="s">
        <v>194</v>
      </c>
      <c r="B10" s="195">
        <v>3203919</v>
      </c>
      <c r="C10" s="195">
        <v>3124236</v>
      </c>
      <c r="D10" s="195">
        <v>3214277</v>
      </c>
      <c r="E10" s="195">
        <v>3075324</v>
      </c>
      <c r="F10" s="196">
        <f t="shared" si="0"/>
        <v>3166536</v>
      </c>
      <c r="G10" s="196">
        <f t="shared" si="0"/>
        <v>3338070</v>
      </c>
      <c r="H10" s="196">
        <f t="shared" si="0"/>
        <v>3417996</v>
      </c>
      <c r="I10" s="196">
        <f t="shared" si="0"/>
        <v>3395217</v>
      </c>
      <c r="J10" s="196">
        <f t="shared" si="0"/>
        <v>3442669</v>
      </c>
      <c r="K10" s="196">
        <f t="shared" si="0"/>
        <v>1583175</v>
      </c>
      <c r="L10" s="196">
        <f t="shared" si="0"/>
        <v>1600533</v>
      </c>
      <c r="M10" s="196">
        <f t="shared" si="0"/>
        <v>1616837</v>
      </c>
      <c r="N10" s="196">
        <f t="shared" si="0"/>
        <v>1675437</v>
      </c>
      <c r="O10" s="76" t="s">
        <v>192</v>
      </c>
    </row>
    <row r="11" spans="1:245" x14ac:dyDescent="0.25">
      <c r="A11" s="116" t="s">
        <v>195</v>
      </c>
      <c r="B11" s="195">
        <v>1770688</v>
      </c>
      <c r="C11" s="195">
        <v>1845589</v>
      </c>
      <c r="D11" s="195">
        <v>1883063</v>
      </c>
      <c r="E11" s="195">
        <v>1991600</v>
      </c>
      <c r="F11" s="196">
        <f t="shared" si="0"/>
        <v>2114907</v>
      </c>
      <c r="G11" s="196">
        <f t="shared" si="0"/>
        <v>2232607</v>
      </c>
      <c r="H11" s="196">
        <f t="shared" si="0"/>
        <v>2327507</v>
      </c>
      <c r="I11" s="196">
        <f t="shared" si="0"/>
        <v>2559900</v>
      </c>
      <c r="J11" s="196">
        <f t="shared" si="0"/>
        <v>2760100</v>
      </c>
      <c r="K11" s="196">
        <f t="shared" si="0"/>
        <v>2872300</v>
      </c>
      <c r="L11" s="196">
        <f t="shared" si="0"/>
        <v>3001000</v>
      </c>
      <c r="M11" s="196">
        <f t="shared" si="0"/>
        <v>3115200</v>
      </c>
      <c r="N11" s="196">
        <f t="shared" si="0"/>
        <v>3241700</v>
      </c>
      <c r="O11" s="76" t="s">
        <v>192</v>
      </c>
    </row>
    <row r="12" spans="1:245" x14ac:dyDescent="0.25">
      <c r="A12" s="116" t="s">
        <v>196</v>
      </c>
      <c r="B12" s="195">
        <v>7082434</v>
      </c>
      <c r="C12" s="195">
        <v>1809397</v>
      </c>
      <c r="D12" s="195">
        <v>1938274</v>
      </c>
      <c r="E12" s="195">
        <v>1488899</v>
      </c>
      <c r="F12" s="196">
        <f t="shared" si="0"/>
        <v>1498275</v>
      </c>
      <c r="G12" s="196">
        <v>1641470</v>
      </c>
      <c r="H12" s="196">
        <f t="shared" si="0"/>
        <v>1730992</v>
      </c>
      <c r="I12" s="196">
        <f t="shared" si="0"/>
        <v>1833044</v>
      </c>
      <c r="J12" s="196">
        <f t="shared" si="0"/>
        <v>1848649</v>
      </c>
      <c r="K12" s="196">
        <f t="shared" si="0"/>
        <v>1848649</v>
      </c>
      <c r="L12" s="196">
        <f t="shared" si="0"/>
        <v>1848649</v>
      </c>
      <c r="M12" s="196">
        <f t="shared" si="0"/>
        <v>1848649</v>
      </c>
      <c r="N12" s="196">
        <f t="shared" si="0"/>
        <v>1848649</v>
      </c>
      <c r="O12" s="76" t="s">
        <v>192</v>
      </c>
    </row>
    <row r="13" spans="1:245" ht="12" thickBot="1" x14ac:dyDescent="0.3">
      <c r="A13" s="116" t="s">
        <v>197</v>
      </c>
      <c r="B13" s="195">
        <v>0</v>
      </c>
      <c r="C13" s="195">
        <v>0</v>
      </c>
      <c r="D13" s="195">
        <v>0</v>
      </c>
      <c r="E13" s="195">
        <v>0</v>
      </c>
      <c r="F13" s="196">
        <f t="shared" si="0"/>
        <v>0</v>
      </c>
      <c r="G13" s="196">
        <f t="shared" si="0"/>
        <v>0</v>
      </c>
      <c r="H13" s="196">
        <f t="shared" si="0"/>
        <v>0</v>
      </c>
      <c r="I13" s="196">
        <f t="shared" si="0"/>
        <v>0</v>
      </c>
      <c r="J13" s="196">
        <f t="shared" si="0"/>
        <v>2908</v>
      </c>
      <c r="K13" s="196">
        <f t="shared" si="0"/>
        <v>435303</v>
      </c>
      <c r="L13" s="196">
        <f t="shared" si="0"/>
        <v>740774</v>
      </c>
      <c r="M13" s="196">
        <f t="shared" si="0"/>
        <v>335051</v>
      </c>
      <c r="N13" s="196">
        <f t="shared" si="0"/>
        <v>470054</v>
      </c>
      <c r="O13" s="76" t="s">
        <v>192</v>
      </c>
    </row>
    <row r="14" spans="1:245" ht="12" thickBot="1" x14ac:dyDescent="0.3">
      <c r="A14" s="117" t="s">
        <v>62</v>
      </c>
      <c r="B14" s="197">
        <v>80515261</v>
      </c>
      <c r="C14" s="197">
        <v>79332448</v>
      </c>
      <c r="D14" s="197">
        <v>84009572</v>
      </c>
      <c r="E14" s="197">
        <v>85948795</v>
      </c>
      <c r="F14" s="198">
        <f t="shared" ref="F14:N14" si="1">SUM(F8:F13)</f>
        <v>91427469</v>
      </c>
      <c r="G14" s="198">
        <f t="shared" si="1"/>
        <v>98053863</v>
      </c>
      <c r="H14" s="198">
        <f t="shared" si="1"/>
        <v>106181524</v>
      </c>
      <c r="I14" s="198">
        <f t="shared" si="1"/>
        <v>112212625</v>
      </c>
      <c r="J14" s="198">
        <f t="shared" si="1"/>
        <v>119760473</v>
      </c>
      <c r="K14" s="198">
        <f t="shared" si="1"/>
        <v>124966275</v>
      </c>
      <c r="L14" s="198">
        <f t="shared" si="1"/>
        <v>131700120</v>
      </c>
      <c r="M14" s="198">
        <f t="shared" si="1"/>
        <v>137427928</v>
      </c>
      <c r="N14" s="198">
        <f t="shared" si="1"/>
        <v>144216100</v>
      </c>
      <c r="O14" s="76" t="s">
        <v>192</v>
      </c>
    </row>
    <row r="15" spans="1:245" ht="12" thickBot="1" x14ac:dyDescent="0.2">
      <c r="B15" s="80"/>
      <c r="C15" s="80"/>
      <c r="D15" s="80"/>
      <c r="E15" s="80"/>
      <c r="F15" s="80"/>
      <c r="G15" s="80"/>
      <c r="H15" s="80"/>
      <c r="I15" s="80"/>
      <c r="J15" s="80"/>
      <c r="K15" s="80"/>
      <c r="L15" s="80"/>
      <c r="M15" s="80"/>
      <c r="N15" s="80"/>
    </row>
    <row r="16" spans="1:245" ht="12" thickBot="1" x14ac:dyDescent="0.3">
      <c r="A16" s="118"/>
      <c r="B16" s="119">
        <v>2018</v>
      </c>
      <c r="C16" s="119">
        <v>2019</v>
      </c>
      <c r="D16" s="119">
        <v>2020</v>
      </c>
      <c r="E16" s="119">
        <v>2021</v>
      </c>
      <c r="F16" s="118">
        <v>2022</v>
      </c>
      <c r="G16" s="118">
        <v>2023</v>
      </c>
      <c r="H16" s="118">
        <v>2024</v>
      </c>
      <c r="I16" s="118">
        <v>2025</v>
      </c>
      <c r="J16" s="118">
        <v>2026</v>
      </c>
      <c r="K16" s="118">
        <v>2027</v>
      </c>
      <c r="L16" s="118">
        <v>2028</v>
      </c>
      <c r="M16" s="118">
        <v>2029</v>
      </c>
      <c r="N16" s="118">
        <v>2030</v>
      </c>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row>
    <row r="17" spans="1:245" ht="12" thickBot="1" x14ac:dyDescent="0.3">
      <c r="A17" s="120" t="s">
        <v>115</v>
      </c>
      <c r="B17" s="121">
        <v>75540.653999999995</v>
      </c>
      <c r="C17" s="121">
        <v>74362.623000000007</v>
      </c>
      <c r="D17" s="121">
        <v>78912.232000000004</v>
      </c>
      <c r="E17" s="121">
        <v>80881.870999999999</v>
      </c>
      <c r="F17" s="122">
        <f t="shared" ref="F17:N17" si="2">(F13+F9+F12+F8)/1000</f>
        <v>86146.025999999998</v>
      </c>
      <c r="G17" s="122">
        <f t="shared" si="2"/>
        <v>92483.186000000002</v>
      </c>
      <c r="H17" s="123">
        <f t="shared" si="2"/>
        <v>100436.02099999999</v>
      </c>
      <c r="I17" s="122">
        <f t="shared" si="2"/>
        <v>106257.508</v>
      </c>
      <c r="J17" s="122">
        <f t="shared" si="2"/>
        <v>113557.704</v>
      </c>
      <c r="K17" s="122">
        <f t="shared" si="2"/>
        <v>120510.8</v>
      </c>
      <c r="L17" s="122">
        <f t="shared" si="2"/>
        <v>127098.587</v>
      </c>
      <c r="M17" s="122">
        <f t="shared" si="2"/>
        <v>132695.891</v>
      </c>
      <c r="N17" s="122">
        <f t="shared" si="2"/>
        <v>139298.96299999999</v>
      </c>
    </row>
    <row r="18" spans="1:245" ht="12" thickBot="1" x14ac:dyDescent="0.3">
      <c r="A18" s="120" t="s">
        <v>91</v>
      </c>
      <c r="B18" s="121">
        <v>4974.607</v>
      </c>
      <c r="C18" s="121">
        <v>4969.8249999999998</v>
      </c>
      <c r="D18" s="121">
        <v>5097.34</v>
      </c>
      <c r="E18" s="121">
        <v>5066.924</v>
      </c>
      <c r="F18" s="122">
        <f t="shared" ref="F18:N18" si="3">(F11+F10)/1000</f>
        <v>5281.4430000000002</v>
      </c>
      <c r="G18" s="122">
        <f t="shared" si="3"/>
        <v>5570.6769999999997</v>
      </c>
      <c r="H18" s="122">
        <f t="shared" si="3"/>
        <v>5745.5029999999997</v>
      </c>
      <c r="I18" s="122">
        <f t="shared" si="3"/>
        <v>5955.1170000000002</v>
      </c>
      <c r="J18" s="122">
        <f t="shared" si="3"/>
        <v>6202.7690000000002</v>
      </c>
      <c r="K18" s="122">
        <f t="shared" si="3"/>
        <v>4455.4750000000004</v>
      </c>
      <c r="L18" s="122">
        <f t="shared" si="3"/>
        <v>4601.5330000000004</v>
      </c>
      <c r="M18" s="122">
        <f t="shared" si="3"/>
        <v>4732.0370000000003</v>
      </c>
      <c r="N18" s="122">
        <f t="shared" si="3"/>
        <v>4917.1369999999997</v>
      </c>
    </row>
    <row r="19" spans="1:245" ht="12" thickBot="1" x14ac:dyDescent="0.3">
      <c r="A19" s="120" t="s">
        <v>116</v>
      </c>
      <c r="B19" s="121">
        <v>70566.046999999991</v>
      </c>
      <c r="C19" s="121">
        <v>69392.79800000001</v>
      </c>
      <c r="D19" s="121">
        <v>73814.892000000007</v>
      </c>
      <c r="E19" s="121">
        <v>75814.947</v>
      </c>
      <c r="F19" s="122">
        <f t="shared" ref="F19:N19" si="4">F17-F18</f>
        <v>80864.582999999999</v>
      </c>
      <c r="G19" s="122">
        <f t="shared" si="4"/>
        <v>86912.509000000005</v>
      </c>
      <c r="H19" s="122">
        <f t="shared" si="4"/>
        <v>94690.517999999996</v>
      </c>
      <c r="I19" s="122">
        <f t="shared" si="4"/>
        <v>100302.391</v>
      </c>
      <c r="J19" s="122">
        <f t="shared" si="4"/>
        <v>107354.935</v>
      </c>
      <c r="K19" s="122">
        <f t="shared" si="4"/>
        <v>116055.325</v>
      </c>
      <c r="L19" s="122">
        <f t="shared" si="4"/>
        <v>122497.054</v>
      </c>
      <c r="M19" s="122">
        <f t="shared" si="4"/>
        <v>127963.85400000001</v>
      </c>
      <c r="N19" s="122">
        <f t="shared" si="4"/>
        <v>134381.826</v>
      </c>
    </row>
    <row r="20" spans="1:245" ht="12" thickBot="1" x14ac:dyDescent="0.3">
      <c r="A20" s="120"/>
      <c r="B20" s="124"/>
      <c r="C20" s="124"/>
      <c r="D20" s="124"/>
      <c r="E20" s="124"/>
      <c r="F20" s="125"/>
      <c r="G20" s="122"/>
      <c r="H20" s="122"/>
      <c r="I20" s="122"/>
      <c r="J20" s="122"/>
      <c r="K20" s="122"/>
      <c r="L20" s="122"/>
      <c r="M20" s="122"/>
      <c r="N20" s="122"/>
    </row>
    <row r="21" spans="1:245" ht="12" thickBot="1" x14ac:dyDescent="0.3">
      <c r="A21" s="118"/>
      <c r="B21" s="119">
        <v>2018</v>
      </c>
      <c r="C21" s="119">
        <v>2019</v>
      </c>
      <c r="D21" s="119">
        <v>2020</v>
      </c>
      <c r="E21" s="119">
        <v>2021</v>
      </c>
      <c r="F21" s="118">
        <v>2022</v>
      </c>
      <c r="G21" s="118">
        <v>2023</v>
      </c>
      <c r="H21" s="118">
        <v>2024</v>
      </c>
      <c r="I21" s="118">
        <v>2025</v>
      </c>
      <c r="J21" s="118">
        <v>2026</v>
      </c>
      <c r="K21" s="118">
        <v>2027</v>
      </c>
      <c r="L21" s="118">
        <v>2028</v>
      </c>
      <c r="M21" s="118">
        <v>2029</v>
      </c>
      <c r="N21" s="118">
        <v>2030</v>
      </c>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row>
    <row r="22" spans="1:245" ht="12" thickBot="1" x14ac:dyDescent="0.3">
      <c r="A22" s="120" t="s">
        <v>85</v>
      </c>
      <c r="B22" s="121">
        <v>46824.055</v>
      </c>
      <c r="C22" s="121">
        <v>48752.343999999997</v>
      </c>
      <c r="D22" s="121">
        <v>50805.989000000001</v>
      </c>
      <c r="E22" s="121">
        <v>50767.146999999997</v>
      </c>
      <c r="F22" s="126">
        <f t="shared" ref="F22:N22" si="5">F8/1000</f>
        <v>54077.65</v>
      </c>
      <c r="G22" s="122">
        <f t="shared" si="5"/>
        <v>57675.915999999997</v>
      </c>
      <c r="H22" s="122">
        <f t="shared" si="5"/>
        <v>62119.377999999997</v>
      </c>
      <c r="I22" s="122">
        <f t="shared" si="5"/>
        <v>65788.716</v>
      </c>
      <c r="J22" s="122">
        <f t="shared" si="5"/>
        <v>69790.187000000005</v>
      </c>
      <c r="K22" s="122">
        <f t="shared" si="5"/>
        <v>73887.354000000007</v>
      </c>
      <c r="L22" s="122">
        <f t="shared" si="5"/>
        <v>77299.645000000004</v>
      </c>
      <c r="M22" s="122">
        <f t="shared" si="5"/>
        <v>80432.369000000006</v>
      </c>
      <c r="N22" s="122">
        <f t="shared" si="5"/>
        <v>83864.429000000004</v>
      </c>
    </row>
    <row r="23" spans="1:245" ht="12" thickBot="1" x14ac:dyDescent="0.3">
      <c r="A23" s="120" t="s">
        <v>91</v>
      </c>
      <c r="B23" s="121">
        <v>3203.9189999999999</v>
      </c>
      <c r="C23" s="121">
        <v>3124.2359999999999</v>
      </c>
      <c r="D23" s="121">
        <v>3214.277</v>
      </c>
      <c r="E23" s="121">
        <v>3075.3240000000001</v>
      </c>
      <c r="F23" s="126">
        <f t="shared" ref="F23:N23" si="6">F10/1000</f>
        <v>3166.5360000000001</v>
      </c>
      <c r="G23" s="122">
        <f t="shared" si="6"/>
        <v>3338.07</v>
      </c>
      <c r="H23" s="122">
        <f t="shared" si="6"/>
        <v>3417.9960000000001</v>
      </c>
      <c r="I23" s="122">
        <f t="shared" si="6"/>
        <v>3395.2170000000001</v>
      </c>
      <c r="J23" s="122">
        <f t="shared" si="6"/>
        <v>3442.6689999999999</v>
      </c>
      <c r="K23" s="122">
        <f t="shared" si="6"/>
        <v>1583.175</v>
      </c>
      <c r="L23" s="122">
        <f t="shared" si="6"/>
        <v>1600.5329999999999</v>
      </c>
      <c r="M23" s="122">
        <f t="shared" si="6"/>
        <v>1616.837</v>
      </c>
      <c r="N23" s="122">
        <f t="shared" si="6"/>
        <v>1675.4369999999999</v>
      </c>
    </row>
    <row r="24" spans="1:245" ht="12" thickBot="1" x14ac:dyDescent="0.3">
      <c r="A24" s="120" t="s">
        <v>86</v>
      </c>
      <c r="B24" s="121">
        <v>43620.135999999999</v>
      </c>
      <c r="C24" s="121">
        <v>45628.108</v>
      </c>
      <c r="D24" s="121">
        <v>47591.712</v>
      </c>
      <c r="E24" s="121">
        <v>47691.822999999997</v>
      </c>
      <c r="F24" s="122">
        <f t="shared" ref="F24:N24" si="7">F22-F23</f>
        <v>50911.114000000001</v>
      </c>
      <c r="G24" s="122">
        <f t="shared" si="7"/>
        <v>54337.845999999998</v>
      </c>
      <c r="H24" s="122">
        <f t="shared" si="7"/>
        <v>58701.381999999998</v>
      </c>
      <c r="I24" s="122">
        <f t="shared" si="7"/>
        <v>62393.499000000003</v>
      </c>
      <c r="J24" s="122">
        <f t="shared" si="7"/>
        <v>66347.518000000011</v>
      </c>
      <c r="K24" s="122">
        <f t="shared" si="7"/>
        <v>72304.179000000004</v>
      </c>
      <c r="L24" s="122">
        <f t="shared" si="7"/>
        <v>75699.112000000008</v>
      </c>
      <c r="M24" s="122">
        <f t="shared" si="7"/>
        <v>78815.532000000007</v>
      </c>
      <c r="N24" s="122">
        <f t="shared" si="7"/>
        <v>82188.991999999998</v>
      </c>
      <c r="O24" s="81"/>
    </row>
    <row r="25" spans="1:245" ht="12" thickBot="1" x14ac:dyDescent="0.3">
      <c r="A25" s="120"/>
      <c r="B25" s="127"/>
      <c r="C25" s="121"/>
      <c r="D25" s="121"/>
      <c r="E25" s="121"/>
      <c r="F25" s="122"/>
      <c r="G25" s="122"/>
      <c r="H25" s="122"/>
      <c r="I25" s="122"/>
      <c r="J25" s="122"/>
      <c r="K25" s="122"/>
      <c r="L25" s="122"/>
      <c r="M25" s="122"/>
      <c r="N25" s="122"/>
    </row>
    <row r="26" spans="1:245" ht="12" thickBot="1" x14ac:dyDescent="0.3">
      <c r="A26" s="118"/>
      <c r="B26" s="119">
        <v>2018</v>
      </c>
      <c r="C26" s="119">
        <v>2019</v>
      </c>
      <c r="D26" s="119">
        <v>2020</v>
      </c>
      <c r="E26" s="119">
        <v>2021</v>
      </c>
      <c r="F26" s="118">
        <v>2022</v>
      </c>
      <c r="G26" s="118">
        <v>2023</v>
      </c>
      <c r="H26" s="118">
        <v>2024</v>
      </c>
      <c r="I26" s="118">
        <v>2025</v>
      </c>
      <c r="J26" s="118">
        <v>2026</v>
      </c>
      <c r="K26" s="118">
        <v>2027</v>
      </c>
      <c r="L26" s="118">
        <v>2028</v>
      </c>
      <c r="M26" s="118">
        <v>2029</v>
      </c>
      <c r="N26" s="118">
        <v>2030</v>
      </c>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row>
    <row r="27" spans="1:245" ht="12" thickBot="1" x14ac:dyDescent="0.3">
      <c r="A27" s="120" t="s">
        <v>104</v>
      </c>
      <c r="B27" s="121">
        <v>21634.165000000001</v>
      </c>
      <c r="C27" s="121">
        <v>23800.882000000001</v>
      </c>
      <c r="D27" s="121">
        <v>26167.969000000001</v>
      </c>
      <c r="E27" s="121">
        <v>28625.825000000001</v>
      </c>
      <c r="F27" s="126">
        <f t="shared" ref="F27:N27" si="8">F9/1000</f>
        <v>30570.100999999999</v>
      </c>
      <c r="G27" s="122">
        <f t="shared" si="8"/>
        <v>33165.800000000003</v>
      </c>
      <c r="H27" s="122">
        <f t="shared" si="8"/>
        <v>36585.650999999998</v>
      </c>
      <c r="I27" s="122">
        <f t="shared" si="8"/>
        <v>38635.748</v>
      </c>
      <c r="J27" s="122">
        <f t="shared" si="8"/>
        <v>41915.96</v>
      </c>
      <c r="K27" s="122">
        <f t="shared" si="8"/>
        <v>44339.493999999999</v>
      </c>
      <c r="L27" s="122">
        <f t="shared" si="8"/>
        <v>47209.519</v>
      </c>
      <c r="M27" s="122">
        <f t="shared" si="8"/>
        <v>50079.822</v>
      </c>
      <c r="N27" s="122">
        <f t="shared" si="8"/>
        <v>53115.830999999998</v>
      </c>
    </row>
    <row r="28" spans="1:245" ht="12" thickBot="1" x14ac:dyDescent="0.3">
      <c r="A28" s="120" t="s">
        <v>91</v>
      </c>
      <c r="B28" s="121">
        <v>1770.6880000000001</v>
      </c>
      <c r="C28" s="121">
        <v>1845.5889999999999</v>
      </c>
      <c r="D28" s="121">
        <v>1883.0630000000001</v>
      </c>
      <c r="E28" s="121">
        <v>1991.6</v>
      </c>
      <c r="F28" s="126">
        <f t="shared" ref="F28:N28" si="9">F11/1000</f>
        <v>2114.9070000000002</v>
      </c>
      <c r="G28" s="122">
        <f t="shared" si="9"/>
        <v>2232.607</v>
      </c>
      <c r="H28" s="122">
        <f t="shared" si="9"/>
        <v>2327.5070000000001</v>
      </c>
      <c r="I28" s="122">
        <f t="shared" si="9"/>
        <v>2559.9</v>
      </c>
      <c r="J28" s="122">
        <f t="shared" si="9"/>
        <v>2760.1</v>
      </c>
      <c r="K28" s="122">
        <f t="shared" si="9"/>
        <v>2872.3</v>
      </c>
      <c r="L28" s="122">
        <f t="shared" si="9"/>
        <v>3001</v>
      </c>
      <c r="M28" s="122">
        <f t="shared" si="9"/>
        <v>3115.2</v>
      </c>
      <c r="N28" s="122">
        <f t="shared" si="9"/>
        <v>3241.7</v>
      </c>
    </row>
    <row r="29" spans="1:245" ht="12" thickBot="1" x14ac:dyDescent="0.3">
      <c r="A29" s="120" t="s">
        <v>105</v>
      </c>
      <c r="B29" s="121">
        <v>19863.476999999999</v>
      </c>
      <c r="C29" s="121">
        <v>21955.293000000001</v>
      </c>
      <c r="D29" s="121">
        <v>24284.906000000003</v>
      </c>
      <c r="E29" s="121">
        <v>26634.225000000002</v>
      </c>
      <c r="F29" s="126">
        <f t="shared" ref="F29:N29" si="10">F27-F28</f>
        <v>28455.194</v>
      </c>
      <c r="G29" s="122">
        <f t="shared" si="10"/>
        <v>30933.193000000003</v>
      </c>
      <c r="H29" s="122">
        <f t="shared" si="10"/>
        <v>34258.144</v>
      </c>
      <c r="I29" s="122">
        <f t="shared" si="10"/>
        <v>36075.847999999998</v>
      </c>
      <c r="J29" s="122">
        <f t="shared" si="10"/>
        <v>39155.86</v>
      </c>
      <c r="K29" s="122">
        <f t="shared" si="10"/>
        <v>41467.193999999996</v>
      </c>
      <c r="L29" s="122">
        <f t="shared" si="10"/>
        <v>44208.519</v>
      </c>
      <c r="M29" s="122">
        <f t="shared" si="10"/>
        <v>46964.622000000003</v>
      </c>
      <c r="N29" s="122">
        <f t="shared" si="10"/>
        <v>49874.131000000001</v>
      </c>
      <c r="O29" s="81"/>
    </row>
    <row r="30" spans="1:245" ht="12" thickBot="1" x14ac:dyDescent="0.3">
      <c r="A30" s="120"/>
      <c r="B30" s="127"/>
      <c r="C30" s="121"/>
      <c r="D30" s="121"/>
      <c r="E30" s="121"/>
      <c r="F30" s="122"/>
      <c r="G30" s="122"/>
      <c r="H30" s="122"/>
      <c r="I30" s="122"/>
      <c r="J30" s="122"/>
      <c r="K30" s="122"/>
      <c r="L30" s="122"/>
      <c r="M30" s="122"/>
      <c r="N30" s="122"/>
    </row>
    <row r="31" spans="1:245" ht="12" thickBot="1" x14ac:dyDescent="0.3">
      <c r="A31" s="118"/>
      <c r="B31" s="119">
        <v>2018</v>
      </c>
      <c r="C31" s="119">
        <v>2019</v>
      </c>
      <c r="D31" s="119">
        <v>2020</v>
      </c>
      <c r="E31" s="119">
        <v>2021</v>
      </c>
      <c r="F31" s="118">
        <v>2022</v>
      </c>
      <c r="G31" s="118">
        <v>2023</v>
      </c>
      <c r="H31" s="118">
        <v>2024</v>
      </c>
      <c r="I31" s="118">
        <v>2025</v>
      </c>
      <c r="J31" s="118">
        <v>2026</v>
      </c>
      <c r="K31" s="118">
        <v>2027</v>
      </c>
      <c r="L31" s="118">
        <v>2028</v>
      </c>
      <c r="M31" s="118">
        <v>2029</v>
      </c>
      <c r="N31" s="118">
        <v>2030</v>
      </c>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row>
    <row r="32" spans="1:245" ht="12" thickBot="1" x14ac:dyDescent="0.3">
      <c r="A32" s="120" t="s">
        <v>198</v>
      </c>
      <c r="B32" s="128">
        <v>7082.4340000000002</v>
      </c>
      <c r="C32" s="128">
        <v>1809.3969999999999</v>
      </c>
      <c r="D32" s="128">
        <v>1938.2739999999999</v>
      </c>
      <c r="E32" s="128">
        <v>1488.8989999999999</v>
      </c>
      <c r="F32" s="129">
        <f t="shared" ref="F32:N32" si="11">F35+F36</f>
        <v>1498.2750000000001</v>
      </c>
      <c r="G32" s="129">
        <f t="shared" si="11"/>
        <v>1641.47</v>
      </c>
      <c r="H32" s="129">
        <f>H35+H36</f>
        <v>1730.992</v>
      </c>
      <c r="I32" s="129">
        <f t="shared" si="11"/>
        <v>1833.0440000000001</v>
      </c>
      <c r="J32" s="129">
        <f t="shared" si="11"/>
        <v>1851.5569999999998</v>
      </c>
      <c r="K32" s="129">
        <f t="shared" si="11"/>
        <v>2283.9519999999998</v>
      </c>
      <c r="L32" s="129">
        <f t="shared" si="11"/>
        <v>2589.4229999999998</v>
      </c>
      <c r="M32" s="129">
        <f t="shared" si="11"/>
        <v>2183.6999999999998</v>
      </c>
      <c r="N32" s="129">
        <f t="shared" si="11"/>
        <v>2318.703</v>
      </c>
      <c r="O32" s="130"/>
    </row>
    <row r="33" spans="1:15" ht="12" thickBot="1" x14ac:dyDescent="0.3">
      <c r="A33" s="120" t="s">
        <v>43</v>
      </c>
      <c r="B33" s="128">
        <v>0</v>
      </c>
      <c r="C33" s="128">
        <v>0</v>
      </c>
      <c r="D33" s="128">
        <v>0</v>
      </c>
      <c r="E33" s="128">
        <v>0</v>
      </c>
      <c r="F33" s="129">
        <v>0</v>
      </c>
      <c r="G33" s="129">
        <v>0</v>
      </c>
      <c r="H33" s="129">
        <v>0</v>
      </c>
      <c r="I33" s="129">
        <v>0</v>
      </c>
      <c r="J33" s="129">
        <v>0</v>
      </c>
      <c r="K33" s="129">
        <v>0</v>
      </c>
      <c r="L33" s="129">
        <v>0</v>
      </c>
      <c r="M33" s="129"/>
      <c r="N33" s="129"/>
    </row>
    <row r="34" spans="1:15" ht="12" thickBot="1" x14ac:dyDescent="0.3">
      <c r="A34" s="120" t="s">
        <v>199</v>
      </c>
      <c r="B34" s="128">
        <v>7082.4340000000002</v>
      </c>
      <c r="C34" s="128">
        <v>1809.3969999999999</v>
      </c>
      <c r="D34" s="128">
        <v>1938.2739999999999</v>
      </c>
      <c r="E34" s="128">
        <v>1488.8989999999999</v>
      </c>
      <c r="F34" s="129">
        <f t="shared" ref="F34:G34" si="12">F35+F36</f>
        <v>1498.2750000000001</v>
      </c>
      <c r="G34" s="129">
        <f t="shared" si="12"/>
        <v>1641.47</v>
      </c>
      <c r="H34" s="129">
        <f t="shared" ref="H34:N34" si="13">H32</f>
        <v>1730.992</v>
      </c>
      <c r="I34" s="129">
        <f t="shared" si="13"/>
        <v>1833.0440000000001</v>
      </c>
      <c r="J34" s="129">
        <f t="shared" si="13"/>
        <v>1851.5569999999998</v>
      </c>
      <c r="K34" s="129">
        <f t="shared" si="13"/>
        <v>2283.9519999999998</v>
      </c>
      <c r="L34" s="129">
        <f t="shared" si="13"/>
        <v>2589.4229999999998</v>
      </c>
      <c r="M34" s="129">
        <f t="shared" si="13"/>
        <v>2183.6999999999998</v>
      </c>
      <c r="N34" s="129">
        <f t="shared" si="13"/>
        <v>2318.703</v>
      </c>
    </row>
    <row r="35" spans="1:15" ht="12" thickBot="1" x14ac:dyDescent="0.3">
      <c r="A35" s="120" t="s">
        <v>200</v>
      </c>
      <c r="B35" s="128">
        <v>7082.4340000000002</v>
      </c>
      <c r="C35" s="128">
        <v>1809.3969999999999</v>
      </c>
      <c r="D35" s="128">
        <v>1938.2739999999999</v>
      </c>
      <c r="E35" s="128">
        <v>1488.8989999999999</v>
      </c>
      <c r="F35" s="129">
        <f t="shared" ref="F35:N36" si="14">F12/1000</f>
        <v>1498.2750000000001</v>
      </c>
      <c r="G35" s="129">
        <f t="shared" si="14"/>
        <v>1641.47</v>
      </c>
      <c r="H35" s="129">
        <f t="shared" si="14"/>
        <v>1730.992</v>
      </c>
      <c r="I35" s="129">
        <f t="shared" si="14"/>
        <v>1833.0440000000001</v>
      </c>
      <c r="J35" s="129">
        <f t="shared" si="14"/>
        <v>1848.6489999999999</v>
      </c>
      <c r="K35" s="129">
        <f t="shared" si="14"/>
        <v>1848.6489999999999</v>
      </c>
      <c r="L35" s="129">
        <f t="shared" si="14"/>
        <v>1848.6489999999999</v>
      </c>
      <c r="M35" s="129">
        <f t="shared" si="14"/>
        <v>1848.6489999999999</v>
      </c>
      <c r="N35" s="129">
        <f t="shared" si="14"/>
        <v>1848.6489999999999</v>
      </c>
      <c r="O35" s="98"/>
    </row>
    <row r="36" spans="1:15" ht="12" thickBot="1" x14ac:dyDescent="0.3">
      <c r="A36" s="120" t="s">
        <v>173</v>
      </c>
      <c r="B36" s="128">
        <v>0</v>
      </c>
      <c r="C36" s="128">
        <v>0</v>
      </c>
      <c r="D36" s="128">
        <v>0</v>
      </c>
      <c r="E36" s="128">
        <v>0</v>
      </c>
      <c r="F36" s="129">
        <v>0</v>
      </c>
      <c r="G36" s="129">
        <f t="shared" si="14"/>
        <v>0</v>
      </c>
      <c r="H36" s="129">
        <f t="shared" si="14"/>
        <v>0</v>
      </c>
      <c r="I36" s="129">
        <f t="shared" si="14"/>
        <v>0</v>
      </c>
      <c r="J36" s="129">
        <f t="shared" si="14"/>
        <v>2.9079999999999999</v>
      </c>
      <c r="K36" s="129">
        <f t="shared" si="14"/>
        <v>435.303</v>
      </c>
      <c r="L36" s="129">
        <f t="shared" si="14"/>
        <v>740.774</v>
      </c>
      <c r="M36" s="129">
        <f t="shared" si="14"/>
        <v>335.05099999999999</v>
      </c>
      <c r="N36" s="129">
        <f t="shared" si="14"/>
        <v>470.05399999999997</v>
      </c>
    </row>
    <row r="37" spans="1:15" ht="12" thickBot="1" x14ac:dyDescent="0.3">
      <c r="A37" s="131"/>
      <c r="B37" s="132"/>
      <c r="C37" s="132"/>
      <c r="D37" s="132"/>
      <c r="E37" s="132"/>
      <c r="F37" s="132"/>
      <c r="G37" s="132"/>
      <c r="H37" s="132"/>
      <c r="I37" s="132"/>
      <c r="J37" s="132"/>
      <c r="K37" s="132"/>
      <c r="L37" s="132"/>
      <c r="M37" s="132"/>
      <c r="N37" s="130"/>
    </row>
    <row r="38" spans="1:15" ht="12" thickBot="1" x14ac:dyDescent="0.3">
      <c r="A38" s="133" t="s">
        <v>170</v>
      </c>
      <c r="B38" s="134">
        <v>512.995</v>
      </c>
      <c r="C38" s="134">
        <v>461.322</v>
      </c>
      <c r="D38" s="134">
        <v>482.32799999999997</v>
      </c>
      <c r="E38" s="134">
        <v>492.02100000000002</v>
      </c>
      <c r="F38" s="135">
        <v>534.70899999999995</v>
      </c>
      <c r="G38" s="135">
        <v>504.75599999999997</v>
      </c>
      <c r="H38" s="135">
        <v>0</v>
      </c>
      <c r="I38" s="135">
        <v>0</v>
      </c>
      <c r="J38" s="135">
        <v>0</v>
      </c>
      <c r="K38" s="135">
        <v>0</v>
      </c>
      <c r="L38" s="135">
        <v>0</v>
      </c>
      <c r="M38" s="135">
        <v>0</v>
      </c>
      <c r="N38" s="136"/>
      <c r="O38" s="98" t="s">
        <v>188</v>
      </c>
    </row>
    <row r="39" spans="1:15" ht="12" thickBot="1" x14ac:dyDescent="0.3">
      <c r="A39" s="133" t="s">
        <v>171</v>
      </c>
      <c r="B39" s="134"/>
      <c r="C39" s="134"/>
      <c r="D39" s="134"/>
      <c r="E39" s="137"/>
      <c r="F39" s="135"/>
      <c r="G39" s="135">
        <v>3.5019999999999998</v>
      </c>
      <c r="H39" s="135">
        <f t="shared" ref="H39:M39" si="15">H3/1000</f>
        <v>0</v>
      </c>
      <c r="I39" s="135">
        <f t="shared" si="15"/>
        <v>0</v>
      </c>
      <c r="J39" s="135">
        <f t="shared" si="15"/>
        <v>0</v>
      </c>
      <c r="K39" s="135">
        <f t="shared" si="15"/>
        <v>0</v>
      </c>
      <c r="L39" s="135">
        <f t="shared" si="15"/>
        <v>0</v>
      </c>
      <c r="M39" s="135">
        <f t="shared" si="15"/>
        <v>0</v>
      </c>
      <c r="N39" s="136"/>
      <c r="O39" s="98" t="s">
        <v>188</v>
      </c>
    </row>
    <row r="40" spans="1:15" ht="12" thickBot="1" x14ac:dyDescent="0.3">
      <c r="A40" s="133" t="s">
        <v>172</v>
      </c>
      <c r="B40" s="134">
        <v>512.995</v>
      </c>
      <c r="C40" s="134">
        <v>461.322</v>
      </c>
      <c r="D40" s="134">
        <v>482.32799999999997</v>
      </c>
      <c r="E40" s="134">
        <v>492.02100000000002</v>
      </c>
      <c r="F40" s="135">
        <v>534.70899999999995</v>
      </c>
      <c r="G40" s="135">
        <v>501.25399999999996</v>
      </c>
      <c r="H40" s="135">
        <f t="shared" ref="H40:M40" si="16">H38-H39</f>
        <v>0</v>
      </c>
      <c r="I40" s="135">
        <f t="shared" si="16"/>
        <v>0</v>
      </c>
      <c r="J40" s="135">
        <f t="shared" si="16"/>
        <v>0</v>
      </c>
      <c r="K40" s="135">
        <f t="shared" si="16"/>
        <v>0</v>
      </c>
      <c r="L40" s="135">
        <f t="shared" si="16"/>
        <v>0</v>
      </c>
      <c r="M40" s="135">
        <f t="shared" si="16"/>
        <v>0</v>
      </c>
      <c r="N40" s="136"/>
      <c r="O40" s="98" t="s">
        <v>188</v>
      </c>
    </row>
    <row r="41" spans="1:15" ht="12" thickBot="1" x14ac:dyDescent="0.3">
      <c r="A41" s="133" t="s">
        <v>189</v>
      </c>
      <c r="B41" s="134">
        <v>-512.995</v>
      </c>
      <c r="C41" s="134">
        <v>-461.322</v>
      </c>
      <c r="D41" s="134">
        <v>-482.32799999999997</v>
      </c>
      <c r="E41" s="134">
        <v>-492.02100000000002</v>
      </c>
      <c r="F41" s="135">
        <v>-534.70899999999995</v>
      </c>
      <c r="G41" s="135">
        <v>-501.25399999999996</v>
      </c>
      <c r="H41" s="135"/>
      <c r="I41" s="135"/>
      <c r="J41" s="135"/>
      <c r="K41" s="135"/>
      <c r="L41" s="135"/>
      <c r="M41" s="135"/>
      <c r="N41" s="136"/>
      <c r="O41" s="98" t="s">
        <v>188</v>
      </c>
    </row>
    <row r="42" spans="1:15" ht="12" thickBot="1" x14ac:dyDescent="0.3">
      <c r="A42" s="133" t="s">
        <v>106</v>
      </c>
      <c r="B42" s="134">
        <v>0</v>
      </c>
      <c r="C42" s="134">
        <v>0</v>
      </c>
      <c r="D42" s="134">
        <v>0</v>
      </c>
      <c r="E42" s="134">
        <v>0</v>
      </c>
      <c r="F42" s="135">
        <v>0</v>
      </c>
      <c r="G42" s="135">
        <v>0</v>
      </c>
      <c r="H42" s="135">
        <v>0</v>
      </c>
      <c r="I42" s="135">
        <v>0</v>
      </c>
      <c r="J42" s="135">
        <v>0</v>
      </c>
      <c r="K42" s="135">
        <v>0</v>
      </c>
      <c r="L42" s="135">
        <v>0</v>
      </c>
      <c r="M42" s="135">
        <v>0</v>
      </c>
      <c r="N42" s="136"/>
      <c r="O42" s="98" t="s">
        <v>188</v>
      </c>
    </row>
    <row r="43" spans="1:15" ht="12" thickBot="1" x14ac:dyDescent="0.3">
      <c r="A43" s="138"/>
      <c r="B43" s="128"/>
      <c r="C43" s="128"/>
      <c r="D43" s="128"/>
      <c r="E43" s="128"/>
      <c r="F43" s="139"/>
      <c r="G43" s="139"/>
      <c r="H43" s="139"/>
      <c r="I43" s="139"/>
      <c r="J43" s="139"/>
      <c r="K43" s="139"/>
      <c r="L43" s="139"/>
      <c r="M43" s="139"/>
      <c r="N43" s="140"/>
    </row>
    <row r="44" spans="1:15" x14ac:dyDescent="0.25">
      <c r="B44" s="81"/>
      <c r="C44" s="81"/>
      <c r="D44" s="81"/>
      <c r="E44" s="81"/>
      <c r="F44" s="81"/>
      <c r="G44" s="81"/>
      <c r="H44" s="81"/>
      <c r="I44" s="81"/>
      <c r="J44" s="81"/>
      <c r="K44" s="81"/>
      <c r="L44" s="81"/>
      <c r="M44" s="81"/>
      <c r="N44" s="81"/>
    </row>
    <row r="45" spans="1:15" x14ac:dyDescent="0.15">
      <c r="B45" s="82"/>
      <c r="C45" s="82"/>
      <c r="D45" s="82"/>
      <c r="E45" s="82"/>
      <c r="F45" s="82"/>
      <c r="G45" s="82"/>
      <c r="H45" s="82"/>
      <c r="I45" s="80">
        <f>I8+I9</f>
        <v>104424464</v>
      </c>
      <c r="J45" s="80">
        <f t="shared" ref="J45:N45" si="17">J8+J9</f>
        <v>111706147</v>
      </c>
      <c r="K45" s="80">
        <f t="shared" si="17"/>
        <v>118226848</v>
      </c>
      <c r="L45" s="80">
        <f t="shared" si="17"/>
        <v>124509164</v>
      </c>
      <c r="M45" s="80">
        <f t="shared" si="17"/>
        <v>130512191</v>
      </c>
      <c r="N45" s="80">
        <f t="shared" si="17"/>
        <v>136980260</v>
      </c>
    </row>
    <row r="46" spans="1:15" x14ac:dyDescent="0.15">
      <c r="B46" s="80"/>
      <c r="C46" s="80"/>
      <c r="D46" s="80"/>
      <c r="E46" s="80"/>
      <c r="F46" s="80"/>
      <c r="G46" s="80"/>
      <c r="H46" s="80"/>
      <c r="I46" s="80">
        <f>I10+I11</f>
        <v>5955117</v>
      </c>
      <c r="J46" s="80">
        <f t="shared" ref="J46:N46" si="18">J10+J11</f>
        <v>6202769</v>
      </c>
      <c r="K46" s="80">
        <f t="shared" si="18"/>
        <v>4455475</v>
      </c>
      <c r="L46" s="80">
        <f t="shared" si="18"/>
        <v>4601533</v>
      </c>
      <c r="M46" s="80">
        <f t="shared" si="18"/>
        <v>4732037</v>
      </c>
      <c r="N46" s="80">
        <f t="shared" si="18"/>
        <v>4917137</v>
      </c>
    </row>
    <row r="47" spans="1:15" x14ac:dyDescent="0.25">
      <c r="B47" s="83"/>
      <c r="C47" s="83"/>
      <c r="D47" s="83"/>
      <c r="E47" s="83"/>
      <c r="F47" s="83"/>
      <c r="G47" s="83"/>
      <c r="H47" s="83"/>
      <c r="I47" s="83"/>
      <c r="J47" s="83"/>
      <c r="K47" s="83"/>
      <c r="L47" s="83"/>
      <c r="M47" s="83"/>
      <c r="N47" s="83"/>
    </row>
    <row r="48" spans="1:15" x14ac:dyDescent="0.25">
      <c r="A48" s="47" t="s">
        <v>495</v>
      </c>
      <c r="B48" s="81"/>
      <c r="C48" s="84"/>
      <c r="D48" s="84"/>
      <c r="E48" s="84"/>
      <c r="F48" s="84"/>
      <c r="G48" s="84"/>
      <c r="H48" s="84"/>
      <c r="I48" s="84"/>
      <c r="J48" s="84"/>
      <c r="K48" s="84"/>
      <c r="L48" s="84"/>
      <c r="M48" s="84"/>
      <c r="N48" s="84"/>
    </row>
    <row r="50" spans="1:14" x14ac:dyDescent="0.25">
      <c r="A50" s="141" t="s">
        <v>97</v>
      </c>
      <c r="B50" s="142">
        <v>2018</v>
      </c>
      <c r="C50" s="143">
        <v>2019</v>
      </c>
      <c r="D50" s="142">
        <v>2020</v>
      </c>
      <c r="E50" s="143">
        <v>2021</v>
      </c>
      <c r="F50" s="144">
        <v>2022</v>
      </c>
      <c r="G50" s="141">
        <v>2023</v>
      </c>
      <c r="H50" s="144">
        <v>2024</v>
      </c>
      <c r="I50" s="141">
        <v>2025</v>
      </c>
      <c r="J50" s="144">
        <v>2026</v>
      </c>
      <c r="K50" s="141">
        <v>2027</v>
      </c>
      <c r="L50" s="144">
        <v>2028</v>
      </c>
      <c r="M50" s="141">
        <v>2029</v>
      </c>
      <c r="N50" s="144">
        <v>2030</v>
      </c>
    </row>
    <row r="51" spans="1:14" ht="15" x14ac:dyDescent="0.25">
      <c r="A51" s="145" t="s">
        <v>103</v>
      </c>
      <c r="B51" s="143">
        <v>46824055</v>
      </c>
      <c r="C51" s="143">
        <v>48752344</v>
      </c>
      <c r="D51" s="143">
        <v>50805989</v>
      </c>
      <c r="E51" s="143">
        <v>50767147</v>
      </c>
      <c r="F51" s="141">
        <f t="shared" ref="F51:F54" si="19">F73</f>
        <v>54077650</v>
      </c>
      <c r="G51" s="155">
        <v>57675916</v>
      </c>
      <c r="H51" s="155">
        <v>62119378</v>
      </c>
      <c r="I51" s="155">
        <v>65788716</v>
      </c>
      <c r="J51" s="155">
        <v>69790187</v>
      </c>
      <c r="K51" s="155">
        <v>73887354</v>
      </c>
      <c r="L51" s="155">
        <v>77299645</v>
      </c>
      <c r="M51" s="155">
        <v>80432369</v>
      </c>
      <c r="N51" s="156">
        <v>83864429</v>
      </c>
    </row>
    <row r="52" spans="1:14" ht="15" x14ac:dyDescent="0.25">
      <c r="A52" s="145" t="s">
        <v>19</v>
      </c>
      <c r="B52" s="143">
        <v>21634165</v>
      </c>
      <c r="C52" s="143">
        <v>23800882</v>
      </c>
      <c r="D52" s="143">
        <v>26167969</v>
      </c>
      <c r="E52" s="209">
        <v>28625825</v>
      </c>
      <c r="F52" s="78">
        <v>30570101</v>
      </c>
      <c r="G52" s="155">
        <v>33165800</v>
      </c>
      <c r="H52" s="155">
        <v>36585651</v>
      </c>
      <c r="I52" s="155">
        <v>38635748</v>
      </c>
      <c r="J52" s="155">
        <v>41915960</v>
      </c>
      <c r="K52" s="155">
        <v>44339494</v>
      </c>
      <c r="L52" s="155">
        <v>47209519</v>
      </c>
      <c r="M52" s="155">
        <v>50079822</v>
      </c>
      <c r="N52" s="156">
        <v>53115831</v>
      </c>
    </row>
    <row r="53" spans="1:14" ht="15" x14ac:dyDescent="0.25">
      <c r="A53" s="145" t="s">
        <v>102</v>
      </c>
      <c r="B53" s="143">
        <v>3203919</v>
      </c>
      <c r="C53" s="143">
        <v>3124236</v>
      </c>
      <c r="D53" s="143">
        <v>3214277</v>
      </c>
      <c r="E53" s="143">
        <v>3075324</v>
      </c>
      <c r="F53" s="141">
        <f t="shared" si="19"/>
        <v>3166536</v>
      </c>
      <c r="G53" s="155">
        <v>3338070</v>
      </c>
      <c r="H53" s="155">
        <v>3417996</v>
      </c>
      <c r="I53" s="155">
        <v>3395217</v>
      </c>
      <c r="J53" s="155">
        <v>3442669</v>
      </c>
      <c r="K53" s="155">
        <v>1583175</v>
      </c>
      <c r="L53" s="155">
        <v>1600533</v>
      </c>
      <c r="M53" s="155">
        <v>1616837</v>
      </c>
      <c r="N53" s="156">
        <v>1675437</v>
      </c>
    </row>
    <row r="54" spans="1:14" ht="15" x14ac:dyDescent="0.25">
      <c r="A54" s="145" t="s">
        <v>101</v>
      </c>
      <c r="B54" s="143">
        <v>1770688</v>
      </c>
      <c r="C54" s="143">
        <v>1845589</v>
      </c>
      <c r="D54" s="143">
        <v>1883063</v>
      </c>
      <c r="E54" s="143">
        <v>1991600</v>
      </c>
      <c r="F54" s="141">
        <f t="shared" si="19"/>
        <v>2114907</v>
      </c>
      <c r="G54" s="155">
        <v>2232607</v>
      </c>
      <c r="H54" s="155">
        <v>2327507</v>
      </c>
      <c r="I54" s="155">
        <v>2559900</v>
      </c>
      <c r="J54" s="155">
        <v>2760100</v>
      </c>
      <c r="K54" s="155">
        <v>2872300</v>
      </c>
      <c r="L54" s="155">
        <v>3001000</v>
      </c>
      <c r="M54" s="155">
        <v>3115200</v>
      </c>
      <c r="N54" s="156">
        <v>3241700</v>
      </c>
    </row>
    <row r="55" spans="1:14" ht="15" x14ac:dyDescent="0.25">
      <c r="A55" s="145" t="s">
        <v>100</v>
      </c>
      <c r="B55" s="143">
        <v>7082434</v>
      </c>
      <c r="C55" s="143">
        <v>1809397</v>
      </c>
      <c r="D55" s="143">
        <v>1938274</v>
      </c>
      <c r="E55" s="143">
        <v>1488899</v>
      </c>
      <c r="F55" s="143">
        <v>1498275</v>
      </c>
      <c r="G55" s="196">
        <v>1641470</v>
      </c>
      <c r="H55" s="155">
        <v>1730992</v>
      </c>
      <c r="I55" s="155">
        <v>1833044</v>
      </c>
      <c r="J55" s="155">
        <v>1848649</v>
      </c>
      <c r="K55" s="155">
        <v>1848649</v>
      </c>
      <c r="L55" s="155">
        <v>1848649</v>
      </c>
      <c r="M55" s="155">
        <v>1848649</v>
      </c>
      <c r="N55" s="156">
        <v>1848649</v>
      </c>
    </row>
    <row r="56" spans="1:14" ht="15" x14ac:dyDescent="0.25">
      <c r="A56" s="145" t="s">
        <v>44</v>
      </c>
      <c r="B56" s="143"/>
      <c r="C56" s="143">
        <v>0</v>
      </c>
      <c r="D56" s="143">
        <v>0</v>
      </c>
      <c r="E56" s="143">
        <v>0</v>
      </c>
      <c r="F56" s="146">
        <v>0</v>
      </c>
      <c r="G56" s="155">
        <v>0</v>
      </c>
      <c r="H56" s="155">
        <v>0</v>
      </c>
      <c r="I56" s="155">
        <v>0</v>
      </c>
      <c r="J56" s="155">
        <v>2908</v>
      </c>
      <c r="K56" s="155">
        <v>435303</v>
      </c>
      <c r="L56" s="155">
        <v>740774</v>
      </c>
      <c r="M56" s="155">
        <v>335051</v>
      </c>
      <c r="N56" s="156">
        <v>470054</v>
      </c>
    </row>
    <row r="57" spans="1:14" ht="15" x14ac:dyDescent="0.25">
      <c r="A57" s="147" t="s">
        <v>62</v>
      </c>
      <c r="B57" s="143">
        <v>80515261</v>
      </c>
      <c r="C57" s="143">
        <v>79332448</v>
      </c>
      <c r="D57" s="143">
        <v>84009572</v>
      </c>
      <c r="E57" s="143">
        <v>85948795</v>
      </c>
      <c r="F57" s="148">
        <f t="shared" ref="F57" si="20">SUM(F51:F56)</f>
        <v>91427469</v>
      </c>
      <c r="G57" s="157">
        <v>96412393</v>
      </c>
      <c r="H57" s="157">
        <v>106181524</v>
      </c>
      <c r="I57" s="157">
        <v>112212625</v>
      </c>
      <c r="J57" s="157">
        <v>119760473</v>
      </c>
      <c r="K57" s="157">
        <v>124966275</v>
      </c>
      <c r="L57" s="157">
        <v>131700120</v>
      </c>
      <c r="M57" s="157">
        <v>137427928</v>
      </c>
      <c r="N57" s="158">
        <v>144216100</v>
      </c>
    </row>
    <row r="59" spans="1:14" x14ac:dyDescent="0.25">
      <c r="A59" s="47" t="s">
        <v>201</v>
      </c>
    </row>
    <row r="60" spans="1:14" x14ac:dyDescent="0.25">
      <c r="A60" s="141" t="s">
        <v>97</v>
      </c>
    </row>
    <row r="61" spans="1:14" x14ac:dyDescent="0.25">
      <c r="A61" s="145" t="s">
        <v>103</v>
      </c>
      <c r="B61" s="76">
        <f>B51-B73</f>
        <v>46824055</v>
      </c>
      <c r="C61" s="76">
        <f t="shared" ref="C61:N61" si="21">C51-C73</f>
        <v>48752344</v>
      </c>
      <c r="D61" s="77">
        <f t="shared" si="21"/>
        <v>50807569</v>
      </c>
      <c r="E61" s="76">
        <f t="shared" si="21"/>
        <v>0</v>
      </c>
      <c r="F61" s="76">
        <f t="shared" si="21"/>
        <v>0</v>
      </c>
      <c r="G61" s="76">
        <f t="shared" si="21"/>
        <v>0</v>
      </c>
      <c r="H61" s="76">
        <f t="shared" si="21"/>
        <v>0</v>
      </c>
      <c r="I61" s="76">
        <f t="shared" si="21"/>
        <v>0</v>
      </c>
      <c r="J61" s="76">
        <f t="shared" si="21"/>
        <v>0</v>
      </c>
      <c r="K61" s="76">
        <f t="shared" si="21"/>
        <v>0</v>
      </c>
      <c r="L61" s="76">
        <f t="shared" si="21"/>
        <v>0</v>
      </c>
      <c r="M61" s="76">
        <f t="shared" si="21"/>
        <v>0</v>
      </c>
      <c r="N61" s="76">
        <f t="shared" si="21"/>
        <v>0</v>
      </c>
    </row>
    <row r="62" spans="1:14" x14ac:dyDescent="0.25">
      <c r="A62" s="199" t="s">
        <v>19</v>
      </c>
      <c r="B62" s="76">
        <f t="shared" ref="B62:N67" si="22">B52-B74</f>
        <v>21634165</v>
      </c>
      <c r="C62" s="76">
        <f t="shared" si="22"/>
        <v>23800882</v>
      </c>
      <c r="D62" s="76">
        <f t="shared" si="22"/>
        <v>26167969</v>
      </c>
      <c r="E62" s="76">
        <f t="shared" si="22"/>
        <v>0</v>
      </c>
      <c r="F62" s="76">
        <f t="shared" si="22"/>
        <v>0</v>
      </c>
      <c r="G62" s="76">
        <f t="shared" si="22"/>
        <v>0</v>
      </c>
      <c r="H62" s="76">
        <f t="shared" si="22"/>
        <v>0</v>
      </c>
      <c r="I62" s="76">
        <f t="shared" si="22"/>
        <v>0</v>
      </c>
      <c r="J62" s="76">
        <f t="shared" si="22"/>
        <v>0</v>
      </c>
      <c r="K62" s="76">
        <f t="shared" si="22"/>
        <v>0</v>
      </c>
      <c r="L62" s="76">
        <f t="shared" si="22"/>
        <v>0</v>
      </c>
      <c r="M62" s="76">
        <f t="shared" si="22"/>
        <v>0</v>
      </c>
      <c r="N62" s="76">
        <f t="shared" si="22"/>
        <v>0</v>
      </c>
    </row>
    <row r="63" spans="1:14" x14ac:dyDescent="0.25">
      <c r="A63" s="199" t="s">
        <v>102</v>
      </c>
      <c r="B63" s="76">
        <f t="shared" si="22"/>
        <v>3203919</v>
      </c>
      <c r="C63" s="76">
        <f t="shared" si="22"/>
        <v>3124236</v>
      </c>
      <c r="D63" s="76">
        <f t="shared" si="22"/>
        <v>3214277</v>
      </c>
      <c r="E63" s="76">
        <f t="shared" si="22"/>
        <v>0</v>
      </c>
      <c r="F63" s="76">
        <f t="shared" si="22"/>
        <v>0</v>
      </c>
      <c r="G63" s="76">
        <f t="shared" si="22"/>
        <v>0</v>
      </c>
      <c r="H63" s="76">
        <f t="shared" si="22"/>
        <v>0</v>
      </c>
      <c r="I63" s="76">
        <f t="shared" si="22"/>
        <v>0</v>
      </c>
      <c r="J63" s="76">
        <f t="shared" si="22"/>
        <v>0</v>
      </c>
      <c r="K63" s="76">
        <f t="shared" si="22"/>
        <v>0</v>
      </c>
      <c r="L63" s="76">
        <f t="shared" si="22"/>
        <v>0</v>
      </c>
      <c r="M63" s="76">
        <f t="shared" si="22"/>
        <v>0</v>
      </c>
      <c r="N63" s="76">
        <f t="shared" si="22"/>
        <v>0</v>
      </c>
    </row>
    <row r="64" spans="1:14" x14ac:dyDescent="0.25">
      <c r="A64" s="199" t="s">
        <v>101</v>
      </c>
      <c r="B64" s="76">
        <f t="shared" si="22"/>
        <v>1770688</v>
      </c>
      <c r="C64" s="76">
        <f t="shared" si="22"/>
        <v>1845589</v>
      </c>
      <c r="D64" s="76">
        <f t="shared" si="22"/>
        <v>1883063</v>
      </c>
      <c r="E64" s="76">
        <f t="shared" si="22"/>
        <v>0</v>
      </c>
      <c r="F64" s="76">
        <f t="shared" si="22"/>
        <v>0</v>
      </c>
      <c r="G64" s="76">
        <f t="shared" si="22"/>
        <v>0</v>
      </c>
      <c r="H64" s="76">
        <f t="shared" si="22"/>
        <v>0</v>
      </c>
      <c r="I64" s="76">
        <f t="shared" si="22"/>
        <v>0</v>
      </c>
      <c r="J64" s="76">
        <f t="shared" si="22"/>
        <v>0</v>
      </c>
      <c r="K64" s="76">
        <f t="shared" si="22"/>
        <v>0</v>
      </c>
      <c r="L64" s="76">
        <f t="shared" si="22"/>
        <v>0</v>
      </c>
      <c r="M64" s="76">
        <f t="shared" si="22"/>
        <v>0</v>
      </c>
      <c r="N64" s="76">
        <f t="shared" si="22"/>
        <v>0</v>
      </c>
    </row>
    <row r="65" spans="1:14" x14ac:dyDescent="0.25">
      <c r="A65" s="199" t="s">
        <v>100</v>
      </c>
      <c r="B65" s="76">
        <f t="shared" si="22"/>
        <v>7082434</v>
      </c>
      <c r="C65" s="76">
        <f t="shared" si="22"/>
        <v>1809397</v>
      </c>
      <c r="D65" s="76">
        <f t="shared" si="22"/>
        <v>1938274</v>
      </c>
      <c r="E65" s="76">
        <f t="shared" si="22"/>
        <v>1488899</v>
      </c>
      <c r="F65" s="76">
        <f t="shared" si="22"/>
        <v>1498275</v>
      </c>
      <c r="G65" s="76">
        <f t="shared" si="22"/>
        <v>1641470</v>
      </c>
      <c r="H65" s="76">
        <f t="shared" si="22"/>
        <v>0</v>
      </c>
      <c r="I65" s="76">
        <f t="shared" si="22"/>
        <v>0</v>
      </c>
      <c r="J65" s="76">
        <f t="shared" si="22"/>
        <v>0</v>
      </c>
      <c r="K65" s="76">
        <f t="shared" si="22"/>
        <v>0</v>
      </c>
      <c r="L65" s="76">
        <f t="shared" si="22"/>
        <v>0</v>
      </c>
      <c r="M65" s="76">
        <f t="shared" si="22"/>
        <v>0</v>
      </c>
      <c r="N65" s="76">
        <f t="shared" si="22"/>
        <v>0</v>
      </c>
    </row>
    <row r="66" spans="1:14" x14ac:dyDescent="0.25">
      <c r="A66" s="76" t="s">
        <v>44</v>
      </c>
      <c r="B66" s="76">
        <f t="shared" si="22"/>
        <v>0</v>
      </c>
      <c r="C66" s="76">
        <f t="shared" si="22"/>
        <v>0</v>
      </c>
      <c r="D66" s="76">
        <f t="shared" si="22"/>
        <v>0</v>
      </c>
      <c r="E66" s="76">
        <f t="shared" si="22"/>
        <v>0</v>
      </c>
      <c r="F66" s="76">
        <f t="shared" si="22"/>
        <v>0</v>
      </c>
      <c r="G66" s="76">
        <f t="shared" si="22"/>
        <v>0</v>
      </c>
      <c r="H66" s="76">
        <f t="shared" si="22"/>
        <v>0</v>
      </c>
      <c r="I66" s="76">
        <f t="shared" si="22"/>
        <v>0</v>
      </c>
      <c r="J66" s="76">
        <f t="shared" si="22"/>
        <v>0</v>
      </c>
      <c r="K66" s="76">
        <f t="shared" si="22"/>
        <v>0</v>
      </c>
      <c r="L66" s="76">
        <f t="shared" si="22"/>
        <v>0</v>
      </c>
      <c r="M66" s="76">
        <f t="shared" si="22"/>
        <v>0</v>
      </c>
      <c r="N66" s="76">
        <f t="shared" si="22"/>
        <v>0</v>
      </c>
    </row>
    <row r="67" spans="1:14" s="79" customFormat="1" x14ac:dyDescent="0.25">
      <c r="A67" s="149"/>
      <c r="B67" s="79">
        <f t="shared" si="22"/>
        <v>80515261</v>
      </c>
      <c r="C67" s="79">
        <f t="shared" si="22"/>
        <v>79332448</v>
      </c>
      <c r="D67" s="79">
        <f t="shared" si="22"/>
        <v>84011152</v>
      </c>
      <c r="E67" s="79">
        <f t="shared" si="22"/>
        <v>1488899</v>
      </c>
      <c r="F67" s="79">
        <f t="shared" si="22"/>
        <v>1498275</v>
      </c>
      <c r="G67" s="79">
        <f t="shared" si="22"/>
        <v>0</v>
      </c>
      <c r="H67" s="79">
        <f t="shared" si="22"/>
        <v>0</v>
      </c>
      <c r="I67" s="79">
        <f t="shared" si="22"/>
        <v>0</v>
      </c>
      <c r="J67" s="79">
        <f t="shared" si="22"/>
        <v>0</v>
      </c>
      <c r="K67" s="79">
        <f t="shared" si="22"/>
        <v>0</v>
      </c>
      <c r="L67" s="79">
        <f t="shared" si="22"/>
        <v>0</v>
      </c>
      <c r="M67" s="79">
        <f t="shared" si="22"/>
        <v>0</v>
      </c>
      <c r="N67" s="79">
        <f t="shared" si="22"/>
        <v>0</v>
      </c>
    </row>
    <row r="68" spans="1:14" x14ac:dyDescent="0.25">
      <c r="C68" s="98"/>
      <c r="D68" s="98"/>
      <c r="E68" s="98"/>
      <c r="F68" s="98"/>
      <c r="G68" s="98"/>
      <c r="H68" s="98"/>
      <c r="I68" s="98"/>
      <c r="J68" s="98"/>
      <c r="K68" s="98"/>
      <c r="L68" s="98"/>
      <c r="M68" s="98"/>
    </row>
    <row r="69" spans="1:14" x14ac:dyDescent="0.25">
      <c r="C69" s="98"/>
      <c r="D69" s="98"/>
      <c r="E69" s="98"/>
      <c r="F69" s="98"/>
      <c r="G69" s="98"/>
      <c r="H69" s="98"/>
      <c r="I69" s="98"/>
      <c r="J69" s="98"/>
      <c r="K69" s="98"/>
      <c r="L69" s="98"/>
      <c r="M69" s="98"/>
    </row>
    <row r="70" spans="1:14" x14ac:dyDescent="0.25">
      <c r="A70" s="150" t="s">
        <v>496</v>
      </c>
      <c r="B70" s="141"/>
      <c r="C70" s="151"/>
      <c r="D70" s="151"/>
      <c r="E70" s="151"/>
      <c r="F70" s="151"/>
      <c r="G70" s="151"/>
      <c r="H70" s="151"/>
      <c r="I70" s="151"/>
      <c r="J70" s="151"/>
      <c r="K70" s="152"/>
      <c r="L70" s="144"/>
      <c r="M70" s="144"/>
    </row>
    <row r="71" spans="1:14" x14ac:dyDescent="0.25">
      <c r="A71" s="144"/>
      <c r="B71" s="144"/>
      <c r="C71" s="144"/>
      <c r="D71" s="141" t="s">
        <v>56</v>
      </c>
      <c r="E71" s="144"/>
      <c r="F71" s="141"/>
      <c r="G71" s="144"/>
      <c r="H71" s="141"/>
      <c r="I71" s="144"/>
      <c r="J71" s="141"/>
      <c r="K71" s="144"/>
      <c r="L71" s="141"/>
      <c r="M71" s="144"/>
      <c r="N71" s="141"/>
    </row>
    <row r="72" spans="1:14" x14ac:dyDescent="0.25">
      <c r="A72" s="141" t="s">
        <v>97</v>
      </c>
      <c r="B72" s="141">
        <v>2018</v>
      </c>
      <c r="C72" s="141">
        <v>2019</v>
      </c>
      <c r="D72" s="141">
        <v>2020</v>
      </c>
      <c r="E72" s="141">
        <v>2021</v>
      </c>
      <c r="F72" s="141">
        <v>2022</v>
      </c>
      <c r="G72" s="141">
        <v>2023</v>
      </c>
      <c r="H72" s="141">
        <v>2024</v>
      </c>
      <c r="I72" s="141">
        <v>2025</v>
      </c>
      <c r="J72" s="141">
        <v>2026</v>
      </c>
      <c r="K72" s="141">
        <v>2027</v>
      </c>
      <c r="L72" s="141">
        <v>2028</v>
      </c>
      <c r="M72" s="141">
        <v>2029</v>
      </c>
      <c r="N72" s="141">
        <v>2030</v>
      </c>
    </row>
    <row r="73" spans="1:14" ht="15" x14ac:dyDescent="0.25">
      <c r="A73" s="145" t="s">
        <v>103</v>
      </c>
      <c r="B73" s="145"/>
      <c r="C73" s="145"/>
      <c r="D73" s="153">
        <v>-1580</v>
      </c>
      <c r="E73" s="154">
        <v>50767147</v>
      </c>
      <c r="F73" s="155">
        <v>54077650</v>
      </c>
      <c r="G73" s="155">
        <v>57675916</v>
      </c>
      <c r="H73" s="155">
        <v>62119378</v>
      </c>
      <c r="I73" s="155">
        <v>65788716</v>
      </c>
      <c r="J73" s="155">
        <v>69790187</v>
      </c>
      <c r="K73" s="155">
        <v>73887354</v>
      </c>
      <c r="L73" s="155">
        <v>77299645</v>
      </c>
      <c r="M73" s="155">
        <v>80432369</v>
      </c>
      <c r="N73" s="156">
        <v>83864429</v>
      </c>
    </row>
    <row r="74" spans="1:14" ht="15" x14ac:dyDescent="0.25">
      <c r="A74" s="199" t="s">
        <v>19</v>
      </c>
      <c r="B74" s="199"/>
      <c r="C74" s="199"/>
      <c r="D74" s="153"/>
      <c r="E74" s="209">
        <v>28625825</v>
      </c>
      <c r="F74" s="78">
        <v>30570101</v>
      </c>
      <c r="G74" s="155">
        <v>33165800</v>
      </c>
      <c r="H74" s="155">
        <v>36585651</v>
      </c>
      <c r="I74" s="155">
        <v>38635748</v>
      </c>
      <c r="J74" s="155">
        <v>41915960</v>
      </c>
      <c r="K74" s="155">
        <v>44339494</v>
      </c>
      <c r="L74" s="155">
        <v>47209519</v>
      </c>
      <c r="M74" s="155">
        <v>50079822</v>
      </c>
      <c r="N74" s="156">
        <v>53115831</v>
      </c>
    </row>
    <row r="75" spans="1:14" ht="15" x14ac:dyDescent="0.25">
      <c r="A75" s="199" t="s">
        <v>102</v>
      </c>
      <c r="B75" s="199"/>
      <c r="C75" s="199"/>
      <c r="D75" s="153"/>
      <c r="E75" s="154">
        <v>3075324</v>
      </c>
      <c r="F75" s="155">
        <v>3166536</v>
      </c>
      <c r="G75" s="155">
        <v>3338070</v>
      </c>
      <c r="H75" s="155">
        <v>3417996</v>
      </c>
      <c r="I75" s="155">
        <v>3395217</v>
      </c>
      <c r="J75" s="155">
        <v>3442669</v>
      </c>
      <c r="K75" s="155">
        <v>1583175</v>
      </c>
      <c r="L75" s="155">
        <v>1600533</v>
      </c>
      <c r="M75" s="155">
        <v>1616837</v>
      </c>
      <c r="N75" s="156">
        <v>1675437</v>
      </c>
    </row>
    <row r="76" spans="1:14" ht="15" x14ac:dyDescent="0.25">
      <c r="A76" s="199" t="s">
        <v>101</v>
      </c>
      <c r="B76" s="199"/>
      <c r="C76" s="199"/>
      <c r="D76" s="153"/>
      <c r="E76" s="154">
        <v>1991600</v>
      </c>
      <c r="F76" s="155">
        <v>2114907</v>
      </c>
      <c r="G76" s="155">
        <v>2232607</v>
      </c>
      <c r="H76" s="155">
        <v>2327507</v>
      </c>
      <c r="I76" s="155">
        <v>2559900</v>
      </c>
      <c r="J76" s="155">
        <v>2760100</v>
      </c>
      <c r="K76" s="155">
        <v>2872300</v>
      </c>
      <c r="L76" s="155">
        <v>3001000</v>
      </c>
      <c r="M76" s="155">
        <v>3115200</v>
      </c>
      <c r="N76" s="156">
        <v>3241700</v>
      </c>
    </row>
    <row r="77" spans="1:14" ht="15" x14ac:dyDescent="0.25">
      <c r="A77" s="199" t="s">
        <v>100</v>
      </c>
      <c r="B77" s="199"/>
      <c r="C77" s="199"/>
      <c r="D77" s="153"/>
      <c r="E77" s="154">
        <v>0</v>
      </c>
      <c r="F77" s="155">
        <v>0</v>
      </c>
      <c r="G77" s="155">
        <v>0</v>
      </c>
      <c r="H77" s="155">
        <v>1730992</v>
      </c>
      <c r="I77" s="155">
        <v>1833044</v>
      </c>
      <c r="J77" s="155">
        <v>1848649</v>
      </c>
      <c r="K77" s="155">
        <v>1848649</v>
      </c>
      <c r="L77" s="155">
        <v>1848649</v>
      </c>
      <c r="M77" s="155">
        <v>1848649</v>
      </c>
      <c r="N77" s="156">
        <v>1848649</v>
      </c>
    </row>
    <row r="78" spans="1:14" ht="15" x14ac:dyDescent="0.25">
      <c r="A78" s="76" t="s">
        <v>44</v>
      </c>
      <c r="D78" s="153"/>
      <c r="E78" s="154">
        <v>0</v>
      </c>
      <c r="F78" s="155">
        <v>0</v>
      </c>
      <c r="G78" s="155">
        <v>0</v>
      </c>
      <c r="H78" s="155">
        <v>0</v>
      </c>
      <c r="I78" s="155">
        <v>0</v>
      </c>
      <c r="J78" s="155">
        <v>2908</v>
      </c>
      <c r="K78" s="155">
        <v>435303</v>
      </c>
      <c r="L78" s="155">
        <v>740774</v>
      </c>
      <c r="M78" s="155">
        <v>335051</v>
      </c>
      <c r="N78" s="156">
        <v>470054</v>
      </c>
    </row>
    <row r="79" spans="1:14" ht="15" x14ac:dyDescent="0.25">
      <c r="A79" s="147">
        <f>SUM(A72:A78)</f>
        <v>0</v>
      </c>
      <c r="B79" s="147"/>
      <c r="C79" s="147"/>
      <c r="D79" s="158">
        <f t="shared" ref="D79:E79" si="23">SUM(D73:D78)</f>
        <v>-1580</v>
      </c>
      <c r="E79" s="158">
        <f t="shared" si="23"/>
        <v>84459896</v>
      </c>
      <c r="F79" s="157">
        <v>89929194</v>
      </c>
      <c r="G79" s="157">
        <v>96412393</v>
      </c>
      <c r="H79" s="157">
        <v>106181524</v>
      </c>
      <c r="I79" s="157">
        <v>112212625</v>
      </c>
      <c r="J79" s="157">
        <v>119760473</v>
      </c>
      <c r="K79" s="157">
        <v>124966275</v>
      </c>
      <c r="L79" s="157">
        <v>131700120</v>
      </c>
      <c r="M79" s="157">
        <v>137427928</v>
      </c>
      <c r="N79" s="158">
        <v>144216100</v>
      </c>
    </row>
    <row r="84" spans="1:16" ht="15" x14ac:dyDescent="0.25">
      <c r="A84" s="159"/>
      <c r="B84" s="160"/>
      <c r="C84" s="159" t="s">
        <v>56</v>
      </c>
      <c r="D84" s="160"/>
      <c r="E84" s="160"/>
      <c r="F84" s="160"/>
      <c r="G84" s="160"/>
      <c r="H84" s="160"/>
      <c r="I84" s="160"/>
      <c r="J84" s="160"/>
      <c r="K84" s="160"/>
      <c r="L84" s="161"/>
    </row>
    <row r="85" spans="1:16" ht="15" x14ac:dyDescent="0.25">
      <c r="A85" s="159" t="s">
        <v>497</v>
      </c>
      <c r="B85" s="159" t="s">
        <v>97</v>
      </c>
      <c r="C85" s="159"/>
      <c r="D85" s="159"/>
      <c r="E85" s="159" t="s">
        <v>202</v>
      </c>
      <c r="F85" s="155" t="s">
        <v>203</v>
      </c>
      <c r="G85" s="155" t="s">
        <v>204</v>
      </c>
      <c r="H85" s="155" t="s">
        <v>205</v>
      </c>
      <c r="I85" s="155" t="s">
        <v>206</v>
      </c>
      <c r="J85" s="155" t="s">
        <v>207</v>
      </c>
      <c r="K85" s="155" t="s">
        <v>208</v>
      </c>
      <c r="L85" s="155" t="s">
        <v>209</v>
      </c>
      <c r="M85" s="155" t="s">
        <v>210</v>
      </c>
      <c r="N85" s="156" t="s">
        <v>211</v>
      </c>
    </row>
    <row r="86" spans="1:16" ht="15" x14ac:dyDescent="0.25">
      <c r="A86" s="159" t="s">
        <v>498</v>
      </c>
      <c r="B86" s="159" t="s">
        <v>103</v>
      </c>
      <c r="C86" s="159"/>
      <c r="D86" s="153">
        <f>D73</f>
        <v>-1580</v>
      </c>
      <c r="E86" s="153">
        <f>E73</f>
        <v>50767147</v>
      </c>
      <c r="F86" s="155">
        <v>54077650</v>
      </c>
      <c r="G86" s="155">
        <v>57675916</v>
      </c>
      <c r="H86" s="155">
        <v>62119378</v>
      </c>
      <c r="I86" s="155">
        <v>65788716</v>
      </c>
      <c r="J86" s="155">
        <v>69790187</v>
      </c>
      <c r="K86" s="155">
        <v>73887354</v>
      </c>
      <c r="L86" s="155">
        <v>77299645</v>
      </c>
      <c r="M86" s="155">
        <v>80432369</v>
      </c>
      <c r="N86" s="156">
        <v>83864429</v>
      </c>
      <c r="O86" s="155"/>
      <c r="P86" s="156"/>
    </row>
    <row r="87" spans="1:16" ht="15" x14ac:dyDescent="0.25">
      <c r="A87" s="159" t="s">
        <v>499</v>
      </c>
      <c r="B87" s="159" t="s">
        <v>19</v>
      </c>
      <c r="C87" s="159"/>
      <c r="D87" s="159"/>
      <c r="E87" s="209">
        <v>28625825</v>
      </c>
      <c r="F87" s="78">
        <v>30570101</v>
      </c>
      <c r="G87" s="155">
        <v>33165800</v>
      </c>
      <c r="H87" s="155">
        <v>36585651</v>
      </c>
      <c r="I87" s="155">
        <v>38635748</v>
      </c>
      <c r="J87" s="155">
        <v>41915960</v>
      </c>
      <c r="K87" s="155">
        <v>44339494</v>
      </c>
      <c r="L87" s="155">
        <v>47209519</v>
      </c>
      <c r="M87" s="155">
        <v>50079822</v>
      </c>
      <c r="N87" s="156">
        <v>53115831</v>
      </c>
      <c r="O87" s="155"/>
      <c r="P87" s="156"/>
    </row>
    <row r="88" spans="1:16" ht="15" x14ac:dyDescent="0.25">
      <c r="A88" s="159" t="s">
        <v>500</v>
      </c>
      <c r="B88" s="159" t="s">
        <v>102</v>
      </c>
      <c r="C88" s="159"/>
      <c r="D88" s="159"/>
      <c r="E88" s="159">
        <v>3075324</v>
      </c>
      <c r="F88" s="155">
        <v>3166536</v>
      </c>
      <c r="G88" s="155">
        <v>3338070</v>
      </c>
      <c r="H88" s="155">
        <v>3417996</v>
      </c>
      <c r="I88" s="155">
        <v>3395217</v>
      </c>
      <c r="J88" s="155">
        <v>3442669</v>
      </c>
      <c r="K88" s="155">
        <v>1583175</v>
      </c>
      <c r="L88" s="155">
        <v>1600533</v>
      </c>
      <c r="M88" s="155">
        <v>1616837</v>
      </c>
      <c r="N88" s="156">
        <v>1675437</v>
      </c>
      <c r="O88" s="155"/>
      <c r="P88" s="156"/>
    </row>
    <row r="89" spans="1:16" ht="15" x14ac:dyDescent="0.25">
      <c r="A89" s="159" t="s">
        <v>501</v>
      </c>
      <c r="B89" s="159" t="s">
        <v>101</v>
      </c>
      <c r="C89" s="159"/>
      <c r="D89" s="159"/>
      <c r="E89" s="159">
        <v>1991600</v>
      </c>
      <c r="F89" s="155">
        <v>2114907</v>
      </c>
      <c r="G89" s="155">
        <v>2232607</v>
      </c>
      <c r="H89" s="155">
        <v>2327507</v>
      </c>
      <c r="I89" s="155">
        <v>2559900</v>
      </c>
      <c r="J89" s="155">
        <v>2760100</v>
      </c>
      <c r="K89" s="155">
        <v>2872300</v>
      </c>
      <c r="L89" s="155">
        <v>3001000</v>
      </c>
      <c r="M89" s="155">
        <v>3115200</v>
      </c>
      <c r="N89" s="156">
        <v>3241700</v>
      </c>
      <c r="O89" s="155"/>
      <c r="P89" s="156"/>
    </row>
    <row r="90" spans="1:16" ht="15" x14ac:dyDescent="0.25">
      <c r="A90" s="159" t="s">
        <v>15</v>
      </c>
      <c r="B90" s="159" t="s">
        <v>100</v>
      </c>
      <c r="C90" s="159"/>
      <c r="D90" s="159"/>
      <c r="E90" s="159">
        <v>0</v>
      </c>
      <c r="F90" s="155">
        <v>0</v>
      </c>
      <c r="G90" s="155">
        <v>0</v>
      </c>
      <c r="H90" s="155">
        <v>1730992</v>
      </c>
      <c r="I90" s="155">
        <v>1833044</v>
      </c>
      <c r="J90" s="155">
        <v>1848649</v>
      </c>
      <c r="K90" s="155">
        <v>1848649</v>
      </c>
      <c r="L90" s="155">
        <v>1848649</v>
      </c>
      <c r="M90" s="155">
        <v>1848649</v>
      </c>
      <c r="N90" s="156">
        <v>1848649</v>
      </c>
      <c r="O90" s="155"/>
      <c r="P90" s="156"/>
    </row>
    <row r="91" spans="1:16" ht="15" x14ac:dyDescent="0.25">
      <c r="A91" s="159" t="s">
        <v>41</v>
      </c>
      <c r="B91" s="159" t="s">
        <v>44</v>
      </c>
      <c r="C91" s="159"/>
      <c r="D91" s="159"/>
      <c r="E91" s="159">
        <v>0</v>
      </c>
      <c r="F91" s="155">
        <v>0</v>
      </c>
      <c r="G91" s="155">
        <v>0</v>
      </c>
      <c r="H91" s="155">
        <v>0</v>
      </c>
      <c r="I91" s="155">
        <v>0</v>
      </c>
      <c r="J91" s="155">
        <v>2908</v>
      </c>
      <c r="K91" s="155">
        <v>435303</v>
      </c>
      <c r="L91" s="155">
        <v>740774</v>
      </c>
      <c r="M91" s="155">
        <v>335051</v>
      </c>
      <c r="N91" s="156">
        <v>470054</v>
      </c>
      <c r="O91" s="155"/>
      <c r="P91" s="156"/>
    </row>
    <row r="92" spans="1:16" ht="15" x14ac:dyDescent="0.25">
      <c r="A92" s="162" t="s">
        <v>62</v>
      </c>
      <c r="B92" s="163"/>
      <c r="C92" s="157"/>
      <c r="D92" s="157"/>
      <c r="E92" s="76">
        <f t="shared" ref="E92" si="24">SUM(E86:E91)</f>
        <v>84459896</v>
      </c>
      <c r="F92" s="157">
        <v>89929194</v>
      </c>
      <c r="G92" s="157">
        <v>96412393</v>
      </c>
      <c r="H92" s="157">
        <v>106181524</v>
      </c>
      <c r="I92" s="157">
        <v>112212625</v>
      </c>
      <c r="J92" s="157">
        <v>119760473</v>
      </c>
      <c r="K92" s="157">
        <v>124966275</v>
      </c>
      <c r="L92" s="157">
        <v>131700120</v>
      </c>
      <c r="M92" s="157">
        <v>137427928</v>
      </c>
      <c r="N92" s="158">
        <v>144216100</v>
      </c>
      <c r="O92" s="157"/>
      <c r="P92" s="158"/>
    </row>
    <row r="94" spans="1:16" ht="15" x14ac:dyDescent="0.25">
      <c r="E94" s="76">
        <f>E73-E86</f>
        <v>0</v>
      </c>
      <c r="F94" s="157">
        <v>89929194</v>
      </c>
    </row>
    <row r="95" spans="1:16" x14ac:dyDescent="0.25">
      <c r="F95" s="76">
        <f>F92-F94</f>
        <v>0</v>
      </c>
    </row>
    <row r="96" spans="1:16" ht="15" x14ac:dyDescent="0.25">
      <c r="E96" s="159"/>
      <c r="F96" s="155">
        <f t="shared" ref="F96:N102" si="25">F73-F86</f>
        <v>0</v>
      </c>
      <c r="G96" s="155">
        <f t="shared" si="25"/>
        <v>0</v>
      </c>
      <c r="H96" s="155">
        <f t="shared" si="25"/>
        <v>0</v>
      </c>
      <c r="I96" s="155">
        <f t="shared" si="25"/>
        <v>0</v>
      </c>
      <c r="J96" s="155">
        <f t="shared" si="25"/>
        <v>0</v>
      </c>
      <c r="K96" s="155">
        <f t="shared" si="25"/>
        <v>0</v>
      </c>
      <c r="L96" s="155">
        <f t="shared" si="25"/>
        <v>0</v>
      </c>
      <c r="M96" s="155">
        <f t="shared" si="25"/>
        <v>0</v>
      </c>
      <c r="N96" s="155">
        <f t="shared" si="25"/>
        <v>0</v>
      </c>
    </row>
    <row r="97" spans="5:14" ht="15" x14ac:dyDescent="0.25">
      <c r="E97" s="159"/>
      <c r="F97" s="155">
        <f t="shared" si="25"/>
        <v>0</v>
      </c>
      <c r="G97" s="155">
        <f t="shared" si="25"/>
        <v>0</v>
      </c>
      <c r="H97" s="155">
        <f t="shared" si="25"/>
        <v>0</v>
      </c>
      <c r="I97" s="155">
        <f>I74-I87</f>
        <v>0</v>
      </c>
      <c r="J97" s="155">
        <f t="shared" si="25"/>
        <v>0</v>
      </c>
      <c r="K97" s="155">
        <f t="shared" si="25"/>
        <v>0</v>
      </c>
      <c r="L97" s="155">
        <f t="shared" si="25"/>
        <v>0</v>
      </c>
      <c r="M97" s="155">
        <f t="shared" si="25"/>
        <v>0</v>
      </c>
      <c r="N97" s="155">
        <f t="shared" si="25"/>
        <v>0</v>
      </c>
    </row>
    <row r="98" spans="5:14" ht="15" x14ac:dyDescent="0.25">
      <c r="E98" s="159"/>
      <c r="F98" s="155">
        <f t="shared" si="25"/>
        <v>0</v>
      </c>
      <c r="G98" s="155">
        <f t="shared" si="25"/>
        <v>0</v>
      </c>
      <c r="H98" s="155">
        <f t="shared" si="25"/>
        <v>0</v>
      </c>
      <c r="I98" s="155">
        <f t="shared" si="25"/>
        <v>0</v>
      </c>
      <c r="J98" s="155">
        <f t="shared" si="25"/>
        <v>0</v>
      </c>
      <c r="K98" s="155">
        <f t="shared" si="25"/>
        <v>0</v>
      </c>
      <c r="L98" s="155">
        <f t="shared" si="25"/>
        <v>0</v>
      </c>
      <c r="M98" s="155">
        <f t="shared" si="25"/>
        <v>0</v>
      </c>
      <c r="N98" s="155">
        <f t="shared" si="25"/>
        <v>0</v>
      </c>
    </row>
    <row r="99" spans="5:14" ht="15" x14ac:dyDescent="0.25">
      <c r="E99" s="159"/>
      <c r="F99" s="155">
        <f t="shared" si="25"/>
        <v>0</v>
      </c>
      <c r="G99" s="155">
        <f t="shared" si="25"/>
        <v>0</v>
      </c>
      <c r="H99" s="155">
        <f t="shared" si="25"/>
        <v>0</v>
      </c>
      <c r="I99" s="155">
        <f t="shared" si="25"/>
        <v>0</v>
      </c>
      <c r="J99" s="155">
        <f t="shared" si="25"/>
        <v>0</v>
      </c>
      <c r="K99" s="155">
        <f t="shared" si="25"/>
        <v>0</v>
      </c>
      <c r="L99" s="155">
        <f t="shared" si="25"/>
        <v>0</v>
      </c>
      <c r="M99" s="155">
        <f t="shared" si="25"/>
        <v>0</v>
      </c>
      <c r="N99" s="155">
        <f t="shared" si="25"/>
        <v>0</v>
      </c>
    </row>
    <row r="100" spans="5:14" ht="15" x14ac:dyDescent="0.25">
      <c r="E100" s="159"/>
      <c r="F100" s="155">
        <f t="shared" si="25"/>
        <v>0</v>
      </c>
      <c r="G100" s="155">
        <f t="shared" si="25"/>
        <v>0</v>
      </c>
      <c r="H100" s="155">
        <f t="shared" si="25"/>
        <v>0</v>
      </c>
      <c r="I100" s="155">
        <f t="shared" si="25"/>
        <v>0</v>
      </c>
      <c r="J100" s="155">
        <f t="shared" si="25"/>
        <v>0</v>
      </c>
      <c r="K100" s="155">
        <f t="shared" si="25"/>
        <v>0</v>
      </c>
      <c r="L100" s="155">
        <f t="shared" si="25"/>
        <v>0</v>
      </c>
      <c r="M100" s="155">
        <f t="shared" si="25"/>
        <v>0</v>
      </c>
      <c r="N100" s="155">
        <f t="shared" si="25"/>
        <v>0</v>
      </c>
    </row>
    <row r="101" spans="5:14" ht="15" x14ac:dyDescent="0.25">
      <c r="E101" s="159"/>
      <c r="F101" s="155">
        <f t="shared" si="25"/>
        <v>0</v>
      </c>
      <c r="G101" s="155">
        <f t="shared" si="25"/>
        <v>0</v>
      </c>
      <c r="H101" s="155">
        <f t="shared" si="25"/>
        <v>0</v>
      </c>
      <c r="I101" s="155">
        <f t="shared" si="25"/>
        <v>0</v>
      </c>
      <c r="J101" s="155">
        <f t="shared" si="25"/>
        <v>0</v>
      </c>
      <c r="K101" s="155">
        <f t="shared" si="25"/>
        <v>0</v>
      </c>
      <c r="L101" s="155">
        <f t="shared" si="25"/>
        <v>0</v>
      </c>
      <c r="M101" s="155">
        <f t="shared" si="25"/>
        <v>0</v>
      </c>
      <c r="N101" s="155">
        <f t="shared" si="25"/>
        <v>0</v>
      </c>
    </row>
    <row r="102" spans="5:14" ht="15" x14ac:dyDescent="0.25">
      <c r="E102" s="162"/>
      <c r="F102" s="155">
        <f t="shared" si="25"/>
        <v>0</v>
      </c>
      <c r="G102" s="155">
        <f t="shared" si="25"/>
        <v>0</v>
      </c>
      <c r="H102" s="155">
        <f t="shared" si="25"/>
        <v>0</v>
      </c>
      <c r="I102" s="155">
        <f t="shared" si="25"/>
        <v>0</v>
      </c>
      <c r="J102" s="155">
        <f t="shared" si="25"/>
        <v>0</v>
      </c>
      <c r="K102" s="155">
        <f t="shared" si="25"/>
        <v>0</v>
      </c>
      <c r="L102" s="155">
        <f t="shared" si="25"/>
        <v>0</v>
      </c>
      <c r="M102" s="155">
        <f t="shared" si="25"/>
        <v>0</v>
      </c>
      <c r="N102" s="155">
        <f>N79-N92</f>
        <v>0</v>
      </c>
    </row>
    <row r="104" spans="5:14" x14ac:dyDescent="0.25">
      <c r="I104" s="76">
        <f>I86+I87</f>
        <v>104424464</v>
      </c>
      <c r="J104" s="76">
        <f t="shared" ref="J104:N104" si="26">J86+J87</f>
        <v>111706147</v>
      </c>
      <c r="K104" s="76">
        <f t="shared" si="26"/>
        <v>118226848</v>
      </c>
      <c r="L104" s="76">
        <f t="shared" si="26"/>
        <v>124509164</v>
      </c>
      <c r="M104" s="76">
        <f t="shared" si="26"/>
        <v>130512191</v>
      </c>
      <c r="N104" s="76">
        <f t="shared" si="26"/>
        <v>136980260</v>
      </c>
    </row>
    <row r="105" spans="5:14" x14ac:dyDescent="0.25">
      <c r="I105" s="76">
        <f>I88+I89</f>
        <v>5955117</v>
      </c>
      <c r="J105" s="76">
        <f t="shared" ref="J105:N105" si="27">J88+J89</f>
        <v>6202769</v>
      </c>
      <c r="K105" s="76">
        <f t="shared" si="27"/>
        <v>4455475</v>
      </c>
      <c r="L105" s="76">
        <f t="shared" si="27"/>
        <v>4601533</v>
      </c>
      <c r="M105" s="76">
        <f t="shared" si="27"/>
        <v>4732037</v>
      </c>
      <c r="N105" s="76">
        <f t="shared" si="27"/>
        <v>4917137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59999389629810485"/>
  </sheetPr>
  <dimension ref="A1:K52"/>
  <sheetViews>
    <sheetView workbookViewId="0">
      <selection activeCell="K9" sqref="K9"/>
    </sheetView>
  </sheetViews>
  <sheetFormatPr defaultColWidth="9.140625" defaultRowHeight="15.75" customHeight="1" x14ac:dyDescent="0.15"/>
  <cols>
    <col min="1" max="1" width="49.42578125" style="5" customWidth="1"/>
    <col min="2" max="11" width="6.140625" style="5" bestFit="1" customWidth="1"/>
    <col min="12" max="16384" width="9.140625" style="5"/>
  </cols>
  <sheetData>
    <row r="1" spans="1:11" ht="15.75" customHeight="1" x14ac:dyDescent="0.15">
      <c r="A1" s="323" t="s">
        <v>87</v>
      </c>
      <c r="B1" s="323"/>
      <c r="C1" s="323"/>
      <c r="D1" s="323"/>
      <c r="E1" s="323"/>
      <c r="F1" s="323"/>
      <c r="G1" s="323"/>
      <c r="H1" s="323"/>
      <c r="I1" s="323"/>
      <c r="J1" s="323"/>
      <c r="K1" s="329"/>
    </row>
    <row r="2" spans="1:11" ht="15.75" customHeight="1" x14ac:dyDescent="0.15">
      <c r="A2" s="16"/>
      <c r="B2" s="16">
        <v>2021</v>
      </c>
      <c r="C2" s="16">
        <v>2022</v>
      </c>
      <c r="D2" s="16">
        <v>2023</v>
      </c>
      <c r="E2" s="16">
        <v>2024</v>
      </c>
      <c r="F2" s="16">
        <v>2025</v>
      </c>
      <c r="G2" s="16">
        <v>2026</v>
      </c>
      <c r="H2" s="16">
        <v>2027</v>
      </c>
      <c r="I2" s="16">
        <v>2028</v>
      </c>
      <c r="J2" s="16">
        <v>2029</v>
      </c>
      <c r="K2" s="16">
        <v>2030</v>
      </c>
    </row>
    <row r="3" spans="1:11" ht="15.75" customHeight="1" x14ac:dyDescent="0.15">
      <c r="A3" s="17" t="s">
        <v>212</v>
      </c>
      <c r="B3" s="25">
        <v>189.02</v>
      </c>
      <c r="C3" s="25">
        <v>193.76499999999999</v>
      </c>
      <c r="D3" s="25">
        <v>210.86</v>
      </c>
      <c r="E3" s="25">
        <v>226.04499999999999</v>
      </c>
      <c r="F3" s="25">
        <v>231.27199999999999</v>
      </c>
      <c r="G3" s="25">
        <v>230.172</v>
      </c>
      <c r="H3" s="25">
        <v>230.172</v>
      </c>
      <c r="I3" s="25">
        <v>230.172</v>
      </c>
      <c r="J3" s="25">
        <v>230.172</v>
      </c>
      <c r="K3" s="25">
        <v>230.172</v>
      </c>
    </row>
    <row r="4" spans="1:11" ht="15.75" customHeight="1" x14ac:dyDescent="0.15">
      <c r="A4" s="19" t="s">
        <v>308</v>
      </c>
      <c r="B4" s="99"/>
      <c r="C4" s="99"/>
      <c r="D4" s="99"/>
      <c r="E4" s="99">
        <v>6.1669999999999998</v>
      </c>
      <c r="F4" s="25"/>
      <c r="G4" s="25"/>
      <c r="H4" s="25"/>
      <c r="I4" s="25"/>
      <c r="J4" s="25"/>
      <c r="K4" s="25"/>
    </row>
    <row r="5" spans="1:11" ht="15.75" customHeight="1" x14ac:dyDescent="0.15">
      <c r="A5" s="19" t="s">
        <v>309</v>
      </c>
      <c r="B5" s="99">
        <v>0</v>
      </c>
      <c r="C5" s="99">
        <v>-0.20200000000001855</v>
      </c>
      <c r="D5" s="99">
        <v>-1.2820000000000034</v>
      </c>
      <c r="E5" s="99">
        <v>1.5309999999999953</v>
      </c>
      <c r="F5" s="25"/>
      <c r="G5" s="25"/>
      <c r="H5" s="25"/>
      <c r="I5" s="25"/>
      <c r="J5" s="25"/>
      <c r="K5" s="25"/>
    </row>
    <row r="6" spans="1:11" ht="15.75" customHeight="1" x14ac:dyDescent="0.15">
      <c r="A6" s="19" t="s">
        <v>529</v>
      </c>
      <c r="B6" s="99"/>
      <c r="C6" s="99"/>
      <c r="D6" s="99"/>
      <c r="E6" s="99"/>
      <c r="F6" s="26">
        <v>18.703000000000003</v>
      </c>
      <c r="G6" s="26">
        <v>19.751000000000005</v>
      </c>
      <c r="H6" s="26">
        <v>18.65100000000001</v>
      </c>
      <c r="I6" s="26">
        <v>18.65100000000001</v>
      </c>
      <c r="J6" s="26">
        <v>18.65100000000001</v>
      </c>
      <c r="K6" s="26">
        <v>18.65100000000001</v>
      </c>
    </row>
    <row r="7" spans="1:11" ht="15.75" customHeight="1" x14ac:dyDescent="0.15">
      <c r="A7" s="19" t="s">
        <v>530</v>
      </c>
      <c r="B7" s="26">
        <v>0</v>
      </c>
      <c r="C7" s="26">
        <v>-4.89999999999578E-2</v>
      </c>
      <c r="D7" s="26">
        <v>-1.3909999999999985</v>
      </c>
      <c r="E7" s="26">
        <v>-0.97399999999997711</v>
      </c>
      <c r="F7" s="26">
        <v>-1.1430000000000007</v>
      </c>
      <c r="G7" s="26">
        <v>4.2460000000000093</v>
      </c>
      <c r="H7" s="26">
        <v>9.4929999999999666</v>
      </c>
      <c r="I7" s="26">
        <v>10.242999999999967</v>
      </c>
      <c r="J7" s="26">
        <v>10.242999999999967</v>
      </c>
      <c r="K7" s="26">
        <v>10.242999999999967</v>
      </c>
    </row>
    <row r="8" spans="1:11" ht="15.75" customHeight="1" x14ac:dyDescent="0.15">
      <c r="A8" s="100" t="s">
        <v>289</v>
      </c>
      <c r="B8" s="172">
        <v>0</v>
      </c>
      <c r="C8" s="172">
        <v>-0.25099999999997635</v>
      </c>
      <c r="D8" s="172">
        <v>-2.6730000000000018</v>
      </c>
      <c r="E8" s="172">
        <v>6.724000000000018</v>
      </c>
      <c r="F8" s="172">
        <v>17.560000000000002</v>
      </c>
      <c r="G8" s="172">
        <v>23.997000000000014</v>
      </c>
      <c r="H8" s="172">
        <v>28.143999999999977</v>
      </c>
      <c r="I8" s="172">
        <v>28.893999999999977</v>
      </c>
      <c r="J8" s="172">
        <v>28.893999999999977</v>
      </c>
      <c r="K8" s="172">
        <v>28.893999999999977</v>
      </c>
    </row>
    <row r="9" spans="1:11" ht="18.75" customHeight="1" x14ac:dyDescent="0.15">
      <c r="A9" s="22" t="s">
        <v>531</v>
      </c>
      <c r="B9" s="27">
        <v>189.02</v>
      </c>
      <c r="C9" s="27">
        <v>193.51400000000001</v>
      </c>
      <c r="D9" s="27">
        <v>208.18700000000001</v>
      </c>
      <c r="E9" s="27">
        <v>232.76900000000001</v>
      </c>
      <c r="F9" s="27">
        <v>248.83199999999999</v>
      </c>
      <c r="G9" s="27">
        <v>254.16900000000001</v>
      </c>
      <c r="H9" s="27">
        <v>258.31599999999997</v>
      </c>
      <c r="I9" s="27">
        <v>259.06599999999997</v>
      </c>
      <c r="J9" s="27">
        <v>259.06599999999997</v>
      </c>
      <c r="K9" s="27">
        <v>259.06599999999997</v>
      </c>
    </row>
    <row r="10" spans="1:11" ht="31.5" customHeight="1" x14ac:dyDescent="0.25">
      <c r="A10" s="311" t="s">
        <v>118</v>
      </c>
      <c r="B10" s="311"/>
      <c r="C10" s="311"/>
      <c r="D10" s="311"/>
      <c r="E10" s="311"/>
      <c r="F10" s="311"/>
      <c r="G10" s="311"/>
      <c r="H10" s="311"/>
      <c r="I10" s="311"/>
      <c r="J10" s="311"/>
      <c r="K10" s="330"/>
    </row>
    <row r="11" spans="1:11" ht="15.75" customHeight="1" x14ac:dyDescent="0.15">
      <c r="A11" s="17"/>
      <c r="B11" s="17"/>
      <c r="C11" s="17"/>
      <c r="D11" s="17"/>
      <c r="E11" s="17"/>
      <c r="F11" s="18"/>
      <c r="G11" s="18"/>
      <c r="H11" s="18"/>
      <c r="I11" s="18"/>
      <c r="J11" s="18"/>
      <c r="K11" s="18"/>
    </row>
    <row r="12" spans="1:11" ht="15.75" customHeight="1" x14ac:dyDescent="0.15">
      <c r="A12" s="300" t="s">
        <v>310</v>
      </c>
      <c r="B12" s="300"/>
      <c r="C12" s="300"/>
      <c r="D12" s="300"/>
      <c r="E12" s="301"/>
      <c r="F12" s="214"/>
      <c r="G12" s="214"/>
      <c r="H12" s="214"/>
      <c r="I12" s="214"/>
      <c r="J12" s="214"/>
      <c r="K12" s="214"/>
    </row>
    <row r="13" spans="1:11" ht="15.75" customHeight="1" x14ac:dyDescent="0.15">
      <c r="A13" s="15" t="s">
        <v>66</v>
      </c>
      <c r="B13" s="15"/>
      <c r="C13" s="15"/>
      <c r="D13" s="15"/>
      <c r="E13" s="291"/>
      <c r="F13" s="18"/>
      <c r="G13" s="18"/>
      <c r="H13" s="18"/>
      <c r="I13" s="18"/>
      <c r="J13" s="18"/>
      <c r="K13" s="18"/>
    </row>
    <row r="14" spans="1:11" ht="15.75" customHeight="1" x14ac:dyDescent="0.15">
      <c r="A14" s="203" t="s">
        <v>296</v>
      </c>
      <c r="B14" s="204"/>
      <c r="C14" s="204"/>
      <c r="D14" s="204"/>
      <c r="E14" s="207">
        <v>6.1669999999999998</v>
      </c>
      <c r="F14" s="18"/>
      <c r="G14" s="18"/>
      <c r="H14" s="18"/>
      <c r="I14" s="18"/>
      <c r="J14" s="18"/>
      <c r="K14" s="18"/>
    </row>
    <row r="15" spans="1:11" ht="31.5" x14ac:dyDescent="0.15">
      <c r="A15" s="291" t="s">
        <v>297</v>
      </c>
      <c r="B15" s="204"/>
      <c r="C15" s="204"/>
      <c r="D15" s="204"/>
      <c r="E15" s="204"/>
      <c r="F15" s="18"/>
      <c r="G15" s="18"/>
      <c r="H15" s="18"/>
      <c r="I15" s="18"/>
      <c r="J15" s="18"/>
      <c r="K15" s="18"/>
    </row>
    <row r="16" spans="1:11" ht="15.75" customHeight="1" x14ac:dyDescent="0.15">
      <c r="A16" s="203"/>
      <c r="B16" s="204"/>
      <c r="C16" s="204"/>
      <c r="D16" s="204"/>
      <c r="E16" s="204"/>
      <c r="F16" s="18"/>
      <c r="G16" s="18"/>
      <c r="H16" s="18"/>
      <c r="I16" s="18"/>
      <c r="J16" s="18"/>
      <c r="K16" s="18"/>
    </row>
    <row r="17" spans="1:11" ht="15.75" customHeight="1" x14ac:dyDescent="0.15">
      <c r="A17" s="300" t="s">
        <v>311</v>
      </c>
      <c r="B17" s="301"/>
      <c r="C17" s="301"/>
      <c r="D17" s="301"/>
      <c r="E17" s="302"/>
      <c r="F17" s="214"/>
      <c r="G17" s="214"/>
      <c r="H17" s="214"/>
      <c r="I17" s="214"/>
      <c r="J17" s="214"/>
      <c r="K17" s="214"/>
    </row>
    <row r="18" spans="1:11" ht="15.75" customHeight="1" x14ac:dyDescent="0.15">
      <c r="A18" s="205" t="s">
        <v>66</v>
      </c>
      <c r="B18" s="291"/>
      <c r="C18" s="291"/>
      <c r="D18" s="291"/>
      <c r="E18" s="291"/>
      <c r="F18" s="18"/>
      <c r="G18" s="18"/>
      <c r="H18" s="18"/>
      <c r="I18" s="18"/>
      <c r="J18" s="18"/>
      <c r="K18" s="18"/>
    </row>
    <row r="19" spans="1:11" ht="15.75" customHeight="1" x14ac:dyDescent="0.15">
      <c r="A19" s="206" t="s">
        <v>298</v>
      </c>
      <c r="B19" s="207">
        <v>0</v>
      </c>
      <c r="C19" s="207"/>
      <c r="D19" s="207"/>
      <c r="E19" s="207"/>
      <c r="F19" s="61"/>
      <c r="G19" s="18"/>
      <c r="H19" s="18"/>
      <c r="I19" s="18"/>
      <c r="J19" s="18"/>
      <c r="K19" s="18"/>
    </row>
    <row r="20" spans="1:11" ht="31.5" x14ac:dyDescent="0.15">
      <c r="A20" s="291" t="s">
        <v>340</v>
      </c>
      <c r="B20" s="207"/>
      <c r="C20" s="207"/>
      <c r="D20" s="207"/>
      <c r="E20" s="207"/>
      <c r="F20" s="61"/>
      <c r="G20" s="18"/>
      <c r="H20" s="18"/>
      <c r="I20" s="18"/>
      <c r="J20" s="18"/>
      <c r="K20" s="18"/>
    </row>
    <row r="21" spans="1:11" ht="15.75" customHeight="1" x14ac:dyDescent="0.15">
      <c r="A21" s="291"/>
      <c r="B21" s="204"/>
      <c r="C21" s="204"/>
      <c r="D21" s="204"/>
      <c r="E21" s="204"/>
      <c r="F21" s="61"/>
      <c r="G21" s="18"/>
      <c r="H21" s="18"/>
      <c r="I21" s="18"/>
      <c r="J21" s="18"/>
      <c r="K21" s="18"/>
    </row>
    <row r="22" spans="1:11" ht="15.75" customHeight="1" x14ac:dyDescent="0.15">
      <c r="A22" s="203" t="s">
        <v>300</v>
      </c>
      <c r="B22" s="204"/>
      <c r="C22" s="97">
        <v>-0.20200000000000001</v>
      </c>
      <c r="D22" s="97">
        <v>-1.282</v>
      </c>
      <c r="E22" s="97">
        <v>1.5309999999999999</v>
      </c>
      <c r="F22" s="61"/>
      <c r="G22" s="18"/>
      <c r="H22" s="18"/>
      <c r="I22" s="18"/>
      <c r="J22" s="18"/>
      <c r="K22" s="18"/>
    </row>
    <row r="23" spans="1:11" ht="84" x14ac:dyDescent="0.15">
      <c r="A23" s="291" t="s">
        <v>341</v>
      </c>
      <c r="B23" s="204"/>
      <c r="C23" s="204"/>
      <c r="D23" s="204"/>
      <c r="E23" s="204"/>
      <c r="F23" s="18"/>
      <c r="G23" s="18"/>
      <c r="H23" s="18"/>
      <c r="I23" s="18"/>
      <c r="J23" s="18"/>
      <c r="K23" s="18"/>
    </row>
    <row r="24" spans="1:11" ht="15.75" customHeight="1" x14ac:dyDescent="0.15">
      <c r="A24" s="17"/>
      <c r="B24" s="17"/>
      <c r="C24" s="17"/>
      <c r="D24" s="17"/>
      <c r="E24" s="17"/>
      <c r="F24" s="18"/>
      <c r="G24" s="18"/>
      <c r="H24" s="18"/>
      <c r="I24" s="18"/>
      <c r="J24" s="18"/>
      <c r="K24" s="18"/>
    </row>
    <row r="25" spans="1:11" ht="15.75" customHeight="1" x14ac:dyDescent="0.25">
      <c r="A25" s="300" t="s">
        <v>509</v>
      </c>
      <c r="B25" s="300"/>
      <c r="C25" s="300"/>
      <c r="D25" s="300"/>
      <c r="E25" s="300"/>
      <c r="F25" s="301"/>
      <c r="G25" s="301"/>
      <c r="H25" s="301"/>
      <c r="I25" s="301"/>
      <c r="J25" s="301"/>
      <c r="K25" s="307"/>
    </row>
    <row r="26" spans="1:11" ht="18.600000000000001" customHeight="1" x14ac:dyDescent="0.15">
      <c r="A26" s="281" t="s">
        <v>66</v>
      </c>
      <c r="B26" s="281"/>
      <c r="C26" s="281"/>
      <c r="D26" s="281"/>
      <c r="E26" s="281"/>
      <c r="F26" s="290"/>
      <c r="G26" s="290"/>
      <c r="H26" s="290"/>
      <c r="I26" s="290"/>
      <c r="J26" s="290"/>
      <c r="K26" s="290"/>
    </row>
    <row r="27" spans="1:11" ht="14.25" customHeight="1" x14ac:dyDescent="0.15">
      <c r="A27" s="100" t="s">
        <v>215</v>
      </c>
      <c r="B27" s="100"/>
      <c r="C27" s="100"/>
      <c r="D27" s="100"/>
      <c r="E27" s="100"/>
      <c r="F27" s="99">
        <v>11.005000000000001</v>
      </c>
      <c r="G27" s="99">
        <v>10.952999999999999</v>
      </c>
      <c r="H27" s="99">
        <v>10.952999999999999</v>
      </c>
      <c r="I27" s="99">
        <v>10.952999999999999</v>
      </c>
      <c r="J27" s="99">
        <v>10.952999999999999</v>
      </c>
      <c r="K27" s="99">
        <v>10.952999999999999</v>
      </c>
    </row>
    <row r="28" spans="1:11" ht="14.25" customHeight="1" x14ac:dyDescent="0.15">
      <c r="A28" s="100"/>
      <c r="B28" s="100"/>
      <c r="C28" s="100"/>
      <c r="D28" s="100"/>
      <c r="E28" s="100"/>
      <c r="F28" s="99"/>
      <c r="G28" s="99"/>
      <c r="H28" s="99"/>
      <c r="I28" s="99"/>
      <c r="J28" s="99"/>
      <c r="K28" s="99"/>
    </row>
    <row r="29" spans="1:11" ht="14.25" customHeight="1" x14ac:dyDescent="0.15">
      <c r="A29" s="206" t="s">
        <v>219</v>
      </c>
      <c r="B29" s="206"/>
      <c r="C29" s="206"/>
      <c r="D29" s="206"/>
      <c r="E29" s="206"/>
      <c r="F29" s="99">
        <v>7.6980000000000004</v>
      </c>
      <c r="G29" s="99">
        <v>7.6980000000000004</v>
      </c>
      <c r="H29" s="99">
        <v>7.6980000000000004</v>
      </c>
      <c r="I29" s="99">
        <v>7.6980000000000004</v>
      </c>
      <c r="J29" s="99">
        <v>7.6980000000000004</v>
      </c>
      <c r="K29" s="99">
        <v>7.6980000000000004</v>
      </c>
    </row>
    <row r="30" spans="1:11" ht="31.5" x14ac:dyDescent="0.15">
      <c r="A30" s="290" t="s">
        <v>255</v>
      </c>
      <c r="B30" s="290"/>
      <c r="C30" s="290"/>
      <c r="D30" s="290"/>
      <c r="E30" s="290"/>
      <c r="F30" s="99"/>
      <c r="G30" s="99"/>
      <c r="H30" s="99"/>
      <c r="I30" s="99"/>
      <c r="J30" s="99"/>
      <c r="K30" s="99"/>
    </row>
    <row r="31" spans="1:11" ht="14.25" customHeight="1" x14ac:dyDescent="0.15">
      <c r="A31" s="206"/>
      <c r="B31" s="206"/>
      <c r="C31" s="206"/>
      <c r="D31" s="206"/>
      <c r="E31" s="206"/>
      <c r="F31" s="99"/>
      <c r="G31" s="99"/>
      <c r="H31" s="99"/>
      <c r="I31" s="99"/>
      <c r="J31" s="99"/>
      <c r="K31" s="99"/>
    </row>
    <row r="32" spans="1:11" ht="14.25" customHeight="1" x14ac:dyDescent="0.15">
      <c r="A32" s="331" t="s">
        <v>67</v>
      </c>
      <c r="B32" s="331"/>
      <c r="C32" s="331"/>
      <c r="D32" s="331"/>
      <c r="E32" s="331"/>
      <c r="F32" s="99"/>
      <c r="G32" s="99"/>
      <c r="H32" s="99"/>
      <c r="I32" s="99"/>
      <c r="J32" s="99"/>
      <c r="K32" s="99"/>
    </row>
    <row r="33" spans="1:11" ht="10.5" x14ac:dyDescent="0.15">
      <c r="A33" s="282" t="s">
        <v>216</v>
      </c>
      <c r="B33" s="290"/>
      <c r="C33" s="290"/>
      <c r="D33" s="290"/>
      <c r="E33" s="290"/>
      <c r="F33" s="99"/>
      <c r="G33" s="99">
        <v>1.1000000000000001</v>
      </c>
      <c r="H33" s="99"/>
      <c r="I33" s="99"/>
      <c r="J33" s="99"/>
      <c r="K33" s="99"/>
    </row>
    <row r="34" spans="1:11" ht="57" customHeight="1" x14ac:dyDescent="0.15">
      <c r="A34" s="290" t="s">
        <v>280</v>
      </c>
      <c r="B34" s="290"/>
      <c r="C34" s="290"/>
      <c r="D34" s="290"/>
      <c r="E34" s="290"/>
      <c r="F34" s="99"/>
      <c r="G34" s="99"/>
      <c r="H34" s="99"/>
      <c r="I34" s="99"/>
      <c r="J34" s="99"/>
      <c r="K34" s="99"/>
    </row>
    <row r="35" spans="1:11" ht="10.5" x14ac:dyDescent="0.15">
      <c r="A35" s="290"/>
      <c r="B35" s="290"/>
      <c r="C35" s="290"/>
      <c r="D35" s="290"/>
      <c r="E35" s="290"/>
      <c r="F35" s="99"/>
      <c r="G35" s="99"/>
      <c r="H35" s="99"/>
      <c r="I35" s="99"/>
      <c r="J35" s="99"/>
      <c r="K35" s="99"/>
    </row>
    <row r="36" spans="1:11" ht="15" x14ac:dyDescent="0.25">
      <c r="A36" s="300" t="s">
        <v>506</v>
      </c>
      <c r="B36" s="300"/>
      <c r="C36" s="300"/>
      <c r="D36" s="300"/>
      <c r="E36" s="300"/>
      <c r="F36" s="301"/>
      <c r="G36" s="301"/>
      <c r="H36" s="301"/>
      <c r="I36" s="301"/>
      <c r="J36" s="301"/>
      <c r="K36" s="307"/>
    </row>
    <row r="37" spans="1:11" ht="10.5" x14ac:dyDescent="0.15">
      <c r="A37" s="17" t="s">
        <v>66</v>
      </c>
      <c r="B37" s="290"/>
      <c r="C37" s="290"/>
      <c r="D37" s="290"/>
      <c r="E37" s="290"/>
      <c r="F37" s="99"/>
      <c r="G37" s="99"/>
      <c r="H37" s="99"/>
      <c r="I37" s="99"/>
      <c r="J37" s="99"/>
      <c r="K37" s="99"/>
    </row>
    <row r="38" spans="1:11" ht="10.5" x14ac:dyDescent="0.15">
      <c r="A38" s="203" t="s">
        <v>303</v>
      </c>
      <c r="B38" s="290"/>
      <c r="C38" s="35">
        <v>-4.9000000000000002E-2</v>
      </c>
      <c r="D38" s="35">
        <v>-1.391</v>
      </c>
      <c r="E38" s="35">
        <v>-0.97399999999999998</v>
      </c>
      <c r="F38" s="99">
        <v>-1.143</v>
      </c>
      <c r="G38" s="99">
        <v>-1.143</v>
      </c>
      <c r="H38" s="99">
        <v>-1.143</v>
      </c>
      <c r="I38" s="99">
        <v>-1.143</v>
      </c>
      <c r="J38" s="99">
        <v>-1.143</v>
      </c>
      <c r="K38" s="99">
        <v>-1.143</v>
      </c>
    </row>
    <row r="39" spans="1:11" ht="52.5" x14ac:dyDescent="0.15">
      <c r="A39" s="290" t="s">
        <v>486</v>
      </c>
      <c r="B39" s="290"/>
      <c r="C39" s="35"/>
      <c r="D39" s="35"/>
      <c r="E39" s="35"/>
      <c r="F39" s="99"/>
      <c r="G39" s="99"/>
      <c r="H39" s="99"/>
      <c r="I39" s="99"/>
      <c r="J39" s="99"/>
      <c r="K39" s="99"/>
    </row>
    <row r="40" spans="1:11" ht="10.5" x14ac:dyDescent="0.15">
      <c r="A40" s="203"/>
      <c r="B40" s="290"/>
      <c r="C40" s="35"/>
      <c r="D40" s="35"/>
      <c r="E40" s="35"/>
      <c r="F40" s="99"/>
      <c r="G40" s="99"/>
      <c r="H40" s="99"/>
      <c r="I40" s="99"/>
      <c r="J40" s="99"/>
      <c r="K40" s="99"/>
    </row>
    <row r="41" spans="1:11" ht="10.5" x14ac:dyDescent="0.15">
      <c r="A41" s="216" t="s">
        <v>67</v>
      </c>
      <c r="B41" s="290"/>
      <c r="C41" s="35"/>
      <c r="D41" s="35"/>
      <c r="E41" s="35"/>
      <c r="F41" s="99"/>
      <c r="G41" s="99"/>
      <c r="H41" s="99"/>
      <c r="I41" s="99"/>
      <c r="J41" s="99"/>
      <c r="K41" s="99"/>
    </row>
    <row r="42" spans="1:11" ht="10.5" x14ac:dyDescent="0.15">
      <c r="A42" s="282" t="s">
        <v>371</v>
      </c>
      <c r="B42" s="290"/>
      <c r="C42" s="35"/>
      <c r="D42" s="35"/>
      <c r="E42" s="35"/>
      <c r="F42" s="99"/>
      <c r="G42" s="99">
        <v>4.7519999999999998</v>
      </c>
      <c r="H42" s="99">
        <v>4.7519999999999998</v>
      </c>
      <c r="I42" s="99">
        <v>4.7519999999999998</v>
      </c>
      <c r="J42" s="99">
        <v>4.7519999999999998</v>
      </c>
      <c r="K42" s="99">
        <v>4.7519999999999998</v>
      </c>
    </row>
    <row r="43" spans="1:11" ht="52.5" x14ac:dyDescent="0.15">
      <c r="A43" s="290" t="s">
        <v>395</v>
      </c>
      <c r="B43" s="290"/>
      <c r="C43" s="35"/>
      <c r="D43" s="35"/>
      <c r="E43" s="35"/>
      <c r="F43" s="99"/>
      <c r="G43" s="99"/>
      <c r="H43" s="99"/>
      <c r="I43" s="99"/>
      <c r="J43" s="99"/>
      <c r="K43" s="99"/>
    </row>
    <row r="44" spans="1:11" ht="21.75" customHeight="1" x14ac:dyDescent="0.15">
      <c r="A44" s="290"/>
      <c r="B44" s="290"/>
      <c r="C44" s="35"/>
      <c r="D44" s="35"/>
      <c r="E44" s="35"/>
      <c r="F44" s="99"/>
      <c r="G44" s="99"/>
      <c r="H44" s="99"/>
      <c r="I44" s="99"/>
      <c r="J44" s="99"/>
      <c r="K44" s="99"/>
    </row>
    <row r="45" spans="1:11" ht="21" x14ac:dyDescent="0.15">
      <c r="A45" s="282" t="s">
        <v>370</v>
      </c>
      <c r="B45" s="290"/>
      <c r="C45" s="35"/>
      <c r="D45" s="35"/>
      <c r="E45" s="35"/>
      <c r="F45" s="99"/>
      <c r="G45" s="99"/>
      <c r="H45" s="99">
        <v>5.8840000000000003</v>
      </c>
      <c r="I45" s="99">
        <v>6.6340000000000003</v>
      </c>
      <c r="J45" s="99">
        <v>6.6340000000000003</v>
      </c>
      <c r="K45" s="99">
        <v>6.6340000000000003</v>
      </c>
    </row>
    <row r="46" spans="1:11" ht="48.75" customHeight="1" x14ac:dyDescent="0.15">
      <c r="A46" s="290" t="s">
        <v>397</v>
      </c>
      <c r="B46" s="290"/>
      <c r="C46" s="35"/>
      <c r="D46" s="35"/>
      <c r="E46" s="35"/>
      <c r="F46" s="99"/>
      <c r="G46" s="99"/>
      <c r="H46" s="99"/>
      <c r="I46" s="99"/>
      <c r="J46" s="99"/>
      <c r="K46" s="99"/>
    </row>
    <row r="47" spans="1:11" ht="15.75" customHeight="1" x14ac:dyDescent="0.15">
      <c r="A47" s="282"/>
      <c r="B47" s="290"/>
      <c r="C47" s="35"/>
      <c r="D47" s="35"/>
      <c r="E47" s="35"/>
      <c r="F47" s="99"/>
      <c r="G47" s="99"/>
      <c r="H47" s="99"/>
      <c r="I47" s="99"/>
      <c r="J47" s="99"/>
      <c r="K47" s="99"/>
    </row>
    <row r="48" spans="1:11" ht="15.75" customHeight="1" x14ac:dyDescent="0.15">
      <c r="A48" s="282" t="s">
        <v>306</v>
      </c>
      <c r="B48" s="290"/>
      <c r="C48" s="35"/>
      <c r="D48" s="35"/>
      <c r="E48" s="35"/>
      <c r="F48" s="99"/>
      <c r="G48" s="99">
        <v>0.63700000000000001</v>
      </c>
      <c r="H48" s="99"/>
      <c r="I48" s="99"/>
      <c r="J48" s="99"/>
      <c r="K48" s="99"/>
    </row>
    <row r="49" spans="1:11" ht="63" x14ac:dyDescent="0.15">
      <c r="A49" s="291" t="s">
        <v>503</v>
      </c>
      <c r="B49" s="290"/>
      <c r="C49" s="35"/>
      <c r="D49" s="35"/>
      <c r="E49" s="35"/>
      <c r="F49" s="99"/>
      <c r="G49" s="99"/>
      <c r="H49" s="99"/>
      <c r="I49" s="99"/>
      <c r="J49" s="99"/>
      <c r="K49" s="99"/>
    </row>
    <row r="50" spans="1:11" ht="15.75" customHeight="1" x14ac:dyDescent="0.15">
      <c r="A50" s="101"/>
      <c r="B50" s="101"/>
      <c r="C50" s="101"/>
      <c r="D50" s="101"/>
      <c r="E50" s="101"/>
      <c r="F50" s="21"/>
      <c r="G50" s="21"/>
      <c r="H50" s="21"/>
      <c r="I50" s="21"/>
      <c r="J50" s="21"/>
      <c r="K50" s="21"/>
    </row>
    <row r="51" spans="1:11" ht="15.75" customHeight="1" x14ac:dyDescent="0.15">
      <c r="A51" s="3"/>
      <c r="B51" s="1"/>
      <c r="C51" s="1"/>
      <c r="D51" s="1"/>
      <c r="E51" s="1"/>
      <c r="F51" s="1"/>
      <c r="G51" s="1"/>
      <c r="H51" s="1"/>
      <c r="I51" s="1"/>
      <c r="J51" s="1"/>
      <c r="K51" s="1"/>
    </row>
    <row r="52" spans="1:11" ht="15.75" customHeight="1" x14ac:dyDescent="0.15">
      <c r="A52" s="3"/>
      <c r="B52" s="324"/>
      <c r="C52" s="324"/>
      <c r="D52" s="324"/>
      <c r="E52" s="324"/>
      <c r="F52" s="324"/>
      <c r="G52" s="324"/>
      <c r="H52" s="324"/>
      <c r="I52" s="324"/>
      <c r="J52" s="324"/>
      <c r="K52" s="324"/>
    </row>
  </sheetData>
  <mergeCells count="6">
    <mergeCell ref="A36:K36"/>
    <mergeCell ref="A10:K10"/>
    <mergeCell ref="A25:K25"/>
    <mergeCell ref="A1:K1"/>
    <mergeCell ref="A12:E12"/>
    <mergeCell ref="A17:E1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L79"/>
  <sheetViews>
    <sheetView topLeftCell="A42" workbookViewId="0">
      <selection activeCell="D46" sqref="D46:L62"/>
    </sheetView>
  </sheetViews>
  <sheetFormatPr defaultColWidth="9.140625" defaultRowHeight="10.5" x14ac:dyDescent="0.15"/>
  <cols>
    <col min="1" max="1" width="9.140625" style="5"/>
    <col min="2" max="2" width="51.7109375" style="5" customWidth="1"/>
    <col min="3" max="6" width="11.28515625" style="5" customWidth="1"/>
    <col min="7" max="7" width="12.42578125" style="5" customWidth="1"/>
    <col min="8" max="12" width="9.140625" style="5" bestFit="1" customWidth="1"/>
    <col min="13" max="16384" width="9.140625" style="5"/>
  </cols>
  <sheetData>
    <row r="1" spans="2:12" ht="13.35" customHeight="1" x14ac:dyDescent="0.15">
      <c r="B1" s="323" t="s">
        <v>79</v>
      </c>
      <c r="C1" s="323"/>
      <c r="D1" s="323"/>
      <c r="E1" s="323"/>
      <c r="F1" s="323"/>
      <c r="G1" s="323"/>
      <c r="H1" s="323"/>
      <c r="I1" s="323"/>
      <c r="J1" s="323"/>
      <c r="K1" s="323"/>
      <c r="L1" s="303"/>
    </row>
    <row r="2" spans="2:12" ht="14.45" customHeight="1" x14ac:dyDescent="0.15">
      <c r="B2" s="16"/>
      <c r="C2" s="16">
        <v>2021</v>
      </c>
      <c r="D2" s="16">
        <v>2022</v>
      </c>
      <c r="E2" s="16">
        <v>2023</v>
      </c>
      <c r="F2" s="16">
        <v>2024</v>
      </c>
      <c r="G2" s="16">
        <v>2025</v>
      </c>
      <c r="H2" s="16">
        <v>2026</v>
      </c>
      <c r="I2" s="16">
        <v>2027</v>
      </c>
      <c r="J2" s="16">
        <v>2028</v>
      </c>
      <c r="K2" s="16">
        <v>2029</v>
      </c>
      <c r="L2" s="16">
        <v>2030</v>
      </c>
    </row>
    <row r="3" spans="2:12" ht="14.45" customHeight="1" x14ac:dyDescent="0.15">
      <c r="B3" s="17" t="s">
        <v>212</v>
      </c>
      <c r="C3" s="25">
        <v>25646.48</v>
      </c>
      <c r="D3" s="25">
        <v>26241.638999999999</v>
      </c>
      <c r="E3" s="25">
        <v>28073.510999999999</v>
      </c>
      <c r="F3" s="25">
        <v>29915.182000000001</v>
      </c>
      <c r="G3" s="25">
        <v>30575.115000000002</v>
      </c>
      <c r="H3" s="25">
        <v>30459.821</v>
      </c>
      <c r="I3" s="25">
        <v>30459.821</v>
      </c>
      <c r="J3" s="25">
        <v>30459.822</v>
      </c>
      <c r="K3" s="25">
        <v>30459.822</v>
      </c>
      <c r="L3" s="25">
        <v>30459.822</v>
      </c>
    </row>
    <row r="4" spans="2:12" ht="14.45" customHeight="1" x14ac:dyDescent="0.15">
      <c r="B4" s="19" t="s">
        <v>308</v>
      </c>
      <c r="C4" s="99"/>
      <c r="D4" s="99"/>
      <c r="E4" s="99"/>
      <c r="F4" s="99">
        <v>144.96</v>
      </c>
      <c r="G4" s="25"/>
      <c r="H4" s="25"/>
      <c r="I4" s="25"/>
      <c r="J4" s="25"/>
      <c r="K4" s="25"/>
      <c r="L4" s="25"/>
    </row>
    <row r="5" spans="2:12" ht="14.45" customHeight="1" x14ac:dyDescent="0.15">
      <c r="B5" s="19" t="s">
        <v>309</v>
      </c>
      <c r="C5" s="99">
        <v>1.2750000000006168</v>
      </c>
      <c r="D5" s="99">
        <v>34.804000000000009</v>
      </c>
      <c r="E5" s="99">
        <v>-24.879999999999427</v>
      </c>
      <c r="F5" s="99">
        <v>96.742999999997238</v>
      </c>
      <c r="G5" s="25"/>
      <c r="H5" s="25"/>
      <c r="I5" s="25"/>
      <c r="J5" s="25"/>
      <c r="K5" s="25"/>
      <c r="L5" s="25"/>
    </row>
    <row r="6" spans="2:12" ht="14.45" customHeight="1" x14ac:dyDescent="0.15">
      <c r="B6" s="19" t="s">
        <v>529</v>
      </c>
      <c r="C6" s="99"/>
      <c r="D6" s="99"/>
      <c r="E6" s="99"/>
      <c r="F6" s="99"/>
      <c r="G6" s="26">
        <v>1369.7109999999993</v>
      </c>
      <c r="H6" s="26">
        <v>1437.7849999999999</v>
      </c>
      <c r="I6" s="26">
        <v>1291.0859999999993</v>
      </c>
      <c r="J6" s="26">
        <v>1291.0859999999993</v>
      </c>
      <c r="K6" s="26">
        <v>1291.0859999999993</v>
      </c>
      <c r="L6" s="26">
        <v>1291.0849999999991</v>
      </c>
    </row>
    <row r="7" spans="2:12" ht="14.45" customHeight="1" x14ac:dyDescent="0.15">
      <c r="B7" s="19" t="s">
        <v>530</v>
      </c>
      <c r="C7" s="26">
        <v>0</v>
      </c>
      <c r="D7" s="26">
        <v>-14.101999999998874</v>
      </c>
      <c r="E7" s="26">
        <v>-2.0159999999975753</v>
      </c>
      <c r="F7" s="26">
        <v>-26.220999999997275</v>
      </c>
      <c r="G7" s="26">
        <v>-211.11000000000058</v>
      </c>
      <c r="H7" s="26">
        <v>90.27100000000064</v>
      </c>
      <c r="I7" s="26">
        <v>675.68600000000151</v>
      </c>
      <c r="J7" s="26">
        <v>762.81000000000131</v>
      </c>
      <c r="K7" s="26">
        <v>762.81000000000131</v>
      </c>
      <c r="L7" s="26">
        <v>762.81000000000131</v>
      </c>
    </row>
    <row r="8" spans="2:12" ht="14.45" customHeight="1" x14ac:dyDescent="0.15">
      <c r="B8" s="100" t="s">
        <v>289</v>
      </c>
      <c r="C8" s="172">
        <v>1.2750000000014552</v>
      </c>
      <c r="D8" s="172">
        <v>20.702000000001135</v>
      </c>
      <c r="E8" s="172">
        <v>-26.895999999997002</v>
      </c>
      <c r="F8" s="172">
        <v>215.48199999999997</v>
      </c>
      <c r="G8" s="172">
        <v>1158.6009999999987</v>
      </c>
      <c r="H8" s="172">
        <v>1528.0560000000005</v>
      </c>
      <c r="I8" s="172">
        <v>1966.7720000000008</v>
      </c>
      <c r="J8" s="172">
        <v>2053.8960000000006</v>
      </c>
      <c r="K8" s="172">
        <v>2053.8960000000006</v>
      </c>
      <c r="L8" s="172">
        <v>2053.8950000000004</v>
      </c>
    </row>
    <row r="9" spans="2:12" ht="14.45" customHeight="1" x14ac:dyDescent="0.15">
      <c r="B9" s="22" t="s">
        <v>531</v>
      </c>
      <c r="C9" s="27">
        <v>25647.755000000001</v>
      </c>
      <c r="D9" s="27">
        <v>26262.341</v>
      </c>
      <c r="E9" s="27">
        <v>28046.615000000002</v>
      </c>
      <c r="F9" s="27">
        <v>30130.664000000001</v>
      </c>
      <c r="G9" s="27">
        <v>31733.716</v>
      </c>
      <c r="H9" s="27">
        <v>31987.877</v>
      </c>
      <c r="I9" s="27">
        <v>32426.593000000001</v>
      </c>
      <c r="J9" s="27">
        <v>32513.718000000001</v>
      </c>
      <c r="K9" s="27">
        <v>32513.718000000001</v>
      </c>
      <c r="L9" s="27">
        <v>32513.717000000001</v>
      </c>
    </row>
    <row r="10" spans="2:12" ht="14.45" customHeight="1" x14ac:dyDescent="0.15">
      <c r="B10" s="17"/>
      <c r="C10" s="17"/>
      <c r="D10" s="17"/>
      <c r="E10" s="17"/>
      <c r="F10" s="17"/>
      <c r="G10" s="18"/>
      <c r="H10" s="18"/>
      <c r="I10" s="18"/>
      <c r="J10" s="18"/>
      <c r="K10" s="18"/>
      <c r="L10" s="18"/>
    </row>
    <row r="11" spans="2:12" ht="14.45" customHeight="1" x14ac:dyDescent="0.15">
      <c r="B11" s="304" t="s">
        <v>111</v>
      </c>
      <c r="C11" s="304"/>
      <c r="D11" s="304"/>
      <c r="E11" s="304"/>
      <c r="F11" s="304"/>
      <c r="G11" s="305"/>
      <c r="H11" s="305"/>
      <c r="I11" s="305"/>
      <c r="J11" s="305"/>
      <c r="K11" s="305"/>
      <c r="L11" s="306"/>
    </row>
    <row r="12" spans="2:12" ht="14.45" customHeight="1" x14ac:dyDescent="0.15">
      <c r="B12" s="28"/>
      <c r="C12" s="28"/>
      <c r="D12" s="28"/>
      <c r="E12" s="28"/>
      <c r="F12" s="28"/>
      <c r="G12" s="18"/>
      <c r="H12" s="18"/>
      <c r="I12" s="18"/>
      <c r="J12" s="18"/>
      <c r="K12" s="18"/>
      <c r="L12" s="18"/>
    </row>
    <row r="13" spans="2:12" ht="14.45" customHeight="1" x14ac:dyDescent="0.15">
      <c r="B13" s="300" t="s">
        <v>310</v>
      </c>
      <c r="C13" s="300"/>
      <c r="D13" s="300"/>
      <c r="E13" s="300"/>
      <c r="F13" s="301"/>
      <c r="G13" s="214"/>
      <c r="H13" s="214"/>
      <c r="I13" s="214"/>
      <c r="J13" s="214"/>
      <c r="K13" s="214"/>
      <c r="L13" s="214"/>
    </row>
    <row r="14" spans="2:12" ht="14.45" customHeight="1" x14ac:dyDescent="0.15">
      <c r="B14" s="15" t="s">
        <v>66</v>
      </c>
      <c r="C14" s="15"/>
      <c r="D14" s="15"/>
      <c r="E14" s="15"/>
      <c r="F14" s="291"/>
      <c r="G14" s="18"/>
      <c r="H14" s="18"/>
      <c r="I14" s="18"/>
      <c r="J14" s="18"/>
      <c r="K14" s="18"/>
      <c r="L14" s="18"/>
    </row>
    <row r="15" spans="2:12" ht="14.45" customHeight="1" x14ac:dyDescent="0.15">
      <c r="B15" s="203" t="s">
        <v>296</v>
      </c>
      <c r="C15" s="204"/>
      <c r="D15" s="204"/>
      <c r="E15" s="204"/>
      <c r="F15" s="97">
        <v>144.96</v>
      </c>
      <c r="G15" s="18"/>
      <c r="H15" s="18"/>
      <c r="I15" s="18"/>
      <c r="J15" s="18"/>
      <c r="K15" s="18"/>
      <c r="L15" s="18"/>
    </row>
    <row r="16" spans="2:12" ht="21" x14ac:dyDescent="0.15">
      <c r="B16" s="291" t="s">
        <v>297</v>
      </c>
      <c r="C16" s="204"/>
      <c r="D16" s="204"/>
      <c r="E16" s="204"/>
      <c r="F16" s="204"/>
      <c r="G16" s="18"/>
      <c r="H16" s="18"/>
      <c r="I16" s="18"/>
      <c r="J16" s="18"/>
      <c r="K16" s="18"/>
      <c r="L16" s="18"/>
    </row>
    <row r="17" spans="2:12" ht="14.45" customHeight="1" x14ac:dyDescent="0.15">
      <c r="B17" s="203"/>
      <c r="C17" s="204"/>
      <c r="D17" s="204"/>
      <c r="E17" s="204"/>
      <c r="F17" s="204"/>
      <c r="G17" s="18"/>
      <c r="H17" s="18"/>
      <c r="I17" s="18"/>
      <c r="J17" s="18"/>
      <c r="K17" s="18"/>
      <c r="L17" s="18"/>
    </row>
    <row r="18" spans="2:12" ht="14.45" customHeight="1" x14ac:dyDescent="0.15">
      <c r="B18" s="300" t="s">
        <v>311</v>
      </c>
      <c r="C18" s="301"/>
      <c r="D18" s="301"/>
      <c r="E18" s="301"/>
      <c r="F18" s="302"/>
      <c r="G18" s="214"/>
      <c r="H18" s="214"/>
      <c r="I18" s="214"/>
      <c r="J18" s="214"/>
      <c r="K18" s="214"/>
      <c r="L18" s="214"/>
    </row>
    <row r="19" spans="2:12" ht="14.45" customHeight="1" x14ac:dyDescent="0.15">
      <c r="B19" s="205" t="s">
        <v>66</v>
      </c>
      <c r="C19" s="291"/>
      <c r="D19" s="291"/>
      <c r="E19" s="291"/>
      <c r="F19" s="291"/>
      <c r="G19" s="18"/>
      <c r="H19" s="18"/>
      <c r="I19" s="18"/>
      <c r="J19" s="18"/>
      <c r="K19" s="18"/>
      <c r="L19" s="18"/>
    </row>
    <row r="20" spans="2:12" ht="14.45" customHeight="1" x14ac:dyDescent="0.15">
      <c r="B20" s="206" t="s">
        <v>298</v>
      </c>
      <c r="C20" s="207">
        <v>1.2749999999999999</v>
      </c>
      <c r="D20" s="207"/>
      <c r="E20" s="207"/>
      <c r="F20" s="207"/>
      <c r="G20" s="18"/>
      <c r="H20" s="18"/>
      <c r="I20" s="18"/>
      <c r="J20" s="18"/>
      <c r="K20" s="18"/>
      <c r="L20" s="18"/>
    </row>
    <row r="21" spans="2:12" ht="30" customHeight="1" x14ac:dyDescent="0.15">
      <c r="B21" s="291" t="s">
        <v>342</v>
      </c>
      <c r="C21" s="207"/>
      <c r="D21" s="207"/>
      <c r="E21" s="207"/>
      <c r="F21" s="207"/>
      <c r="G21" s="18"/>
      <c r="H21" s="18"/>
      <c r="I21" s="18"/>
      <c r="J21" s="18"/>
      <c r="K21" s="18"/>
      <c r="L21" s="18"/>
    </row>
    <row r="22" spans="2:12" ht="14.45" customHeight="1" x14ac:dyDescent="0.15">
      <c r="B22" s="291"/>
      <c r="C22" s="204"/>
      <c r="D22" s="204"/>
      <c r="E22" s="204"/>
      <c r="F22" s="204"/>
      <c r="G22" s="18"/>
      <c r="H22" s="18"/>
      <c r="I22" s="18"/>
      <c r="J22" s="18"/>
      <c r="K22" s="18"/>
      <c r="L22" s="18"/>
    </row>
    <row r="23" spans="2:12" ht="14.45" customHeight="1" x14ac:dyDescent="0.15">
      <c r="B23" s="203" t="s">
        <v>300</v>
      </c>
      <c r="C23" s="204"/>
      <c r="D23" s="97">
        <v>34.804000000000002</v>
      </c>
      <c r="E23" s="97">
        <v>-24.88</v>
      </c>
      <c r="F23" s="97">
        <v>96.742999999999995</v>
      </c>
      <c r="G23" s="18"/>
      <c r="H23" s="18"/>
      <c r="I23" s="18"/>
      <c r="J23" s="18"/>
      <c r="K23" s="18"/>
      <c r="L23" s="18"/>
    </row>
    <row r="24" spans="2:12" ht="115.5" x14ac:dyDescent="0.15">
      <c r="B24" s="291" t="s">
        <v>343</v>
      </c>
      <c r="C24" s="204"/>
      <c r="D24" s="204"/>
      <c r="E24" s="204"/>
      <c r="F24" s="204"/>
      <c r="G24" s="18"/>
      <c r="H24" s="18"/>
      <c r="I24" s="18"/>
      <c r="J24" s="18"/>
      <c r="K24" s="18"/>
      <c r="L24" s="18"/>
    </row>
    <row r="25" spans="2:12" ht="14.45" customHeight="1" x14ac:dyDescent="0.15">
      <c r="B25" s="28"/>
      <c r="C25" s="28"/>
      <c r="D25" s="28"/>
      <c r="E25" s="28"/>
      <c r="F25" s="28"/>
      <c r="G25" s="18"/>
      <c r="H25" s="18"/>
      <c r="I25" s="18"/>
      <c r="J25" s="18"/>
      <c r="K25" s="18"/>
      <c r="L25" s="18"/>
    </row>
    <row r="26" spans="2:12" ht="14.45" customHeight="1" x14ac:dyDescent="0.15">
      <c r="B26" s="300" t="s">
        <v>509</v>
      </c>
      <c r="C26" s="300"/>
      <c r="D26" s="300"/>
      <c r="E26" s="300"/>
      <c r="F26" s="300"/>
      <c r="G26" s="301"/>
      <c r="H26" s="301"/>
      <c r="I26" s="301"/>
      <c r="J26" s="301"/>
      <c r="K26" s="301"/>
      <c r="L26" s="302"/>
    </row>
    <row r="27" spans="2:12" ht="14.45" customHeight="1" x14ac:dyDescent="0.15">
      <c r="B27" s="15" t="s">
        <v>66</v>
      </c>
      <c r="C27" s="15"/>
      <c r="D27" s="15"/>
      <c r="E27" s="15"/>
      <c r="F27" s="96"/>
      <c r="G27" s="35"/>
      <c r="H27" s="35"/>
      <c r="I27" s="35"/>
      <c r="J27" s="35"/>
      <c r="K27" s="35"/>
      <c r="L27" s="35"/>
    </row>
    <row r="28" spans="2:12" ht="14.45" customHeight="1" x14ac:dyDescent="0.15">
      <c r="B28" s="100" t="s">
        <v>215</v>
      </c>
      <c r="C28" s="100"/>
      <c r="D28" s="100"/>
      <c r="E28" s="100"/>
      <c r="F28" s="280"/>
      <c r="G28" s="62">
        <v>1358.4110000000001</v>
      </c>
      <c r="H28" s="62">
        <v>1353.2850000000001</v>
      </c>
      <c r="I28" s="62">
        <v>1353.2860000000001</v>
      </c>
      <c r="J28" s="62">
        <v>1353.2860000000001</v>
      </c>
      <c r="K28" s="62">
        <v>1353.2860000000001</v>
      </c>
      <c r="L28" s="62">
        <v>1353.2850000000001</v>
      </c>
    </row>
    <row r="29" spans="2:12" ht="14.45" customHeight="1" x14ac:dyDescent="0.15">
      <c r="B29" s="100"/>
      <c r="C29" s="100"/>
      <c r="D29" s="100"/>
      <c r="E29" s="100"/>
      <c r="F29" s="280"/>
      <c r="G29" s="62"/>
      <c r="H29" s="62"/>
      <c r="I29" s="62"/>
      <c r="J29" s="62"/>
      <c r="K29" s="62"/>
      <c r="L29" s="62"/>
    </row>
    <row r="30" spans="2:12" ht="14.45" customHeight="1" x14ac:dyDescent="0.15">
      <c r="B30" s="100" t="s">
        <v>236</v>
      </c>
      <c r="C30" s="100"/>
      <c r="D30" s="100"/>
      <c r="E30" s="100"/>
      <c r="F30" s="280"/>
      <c r="G30" s="62"/>
      <c r="H30" s="62">
        <v>-75</v>
      </c>
      <c r="I30" s="62">
        <v>-75</v>
      </c>
      <c r="J30" s="62">
        <v>-75</v>
      </c>
      <c r="K30" s="62">
        <v>-75</v>
      </c>
      <c r="L30" s="62">
        <v>-75</v>
      </c>
    </row>
    <row r="31" spans="2:12" ht="57.75" customHeight="1" x14ac:dyDescent="0.15">
      <c r="B31" s="290" t="s">
        <v>510</v>
      </c>
      <c r="C31" s="290"/>
      <c r="D31" s="290"/>
      <c r="E31" s="290"/>
      <c r="F31" s="35"/>
      <c r="G31" s="62"/>
      <c r="H31" s="62"/>
      <c r="I31" s="62"/>
      <c r="J31" s="62"/>
      <c r="K31" s="62"/>
      <c r="L31" s="62"/>
    </row>
    <row r="32" spans="2:12" ht="14.45" customHeight="1" x14ac:dyDescent="0.15">
      <c r="B32" s="100"/>
      <c r="C32" s="100"/>
      <c r="D32" s="100"/>
      <c r="E32" s="100"/>
      <c r="F32" s="280"/>
      <c r="G32" s="62"/>
      <c r="H32" s="62"/>
      <c r="I32" s="62"/>
      <c r="J32" s="62"/>
      <c r="K32" s="62"/>
      <c r="L32" s="62"/>
    </row>
    <row r="33" spans="2:12" ht="14.45" customHeight="1" x14ac:dyDescent="0.15">
      <c r="B33" s="92" t="s">
        <v>237</v>
      </c>
      <c r="C33" s="174"/>
      <c r="D33" s="174"/>
      <c r="E33" s="174"/>
      <c r="F33" s="397"/>
      <c r="G33" s="99">
        <v>6</v>
      </c>
      <c r="H33" s="99"/>
      <c r="I33" s="99"/>
      <c r="J33" s="99"/>
      <c r="K33" s="99"/>
      <c r="L33" s="99"/>
    </row>
    <row r="34" spans="2:12" ht="126.75" customHeight="1" x14ac:dyDescent="0.15">
      <c r="B34" s="102" t="s">
        <v>242</v>
      </c>
      <c r="C34" s="102"/>
      <c r="D34" s="102"/>
      <c r="E34" s="102"/>
      <c r="F34" s="398"/>
      <c r="G34" s="99"/>
      <c r="H34" s="99"/>
      <c r="I34" s="99"/>
      <c r="J34" s="99"/>
      <c r="K34" s="99"/>
      <c r="L34" s="99"/>
    </row>
    <row r="35" spans="2:12" ht="14.45" customHeight="1" x14ac:dyDescent="0.15">
      <c r="B35" s="174"/>
      <c r="C35" s="174"/>
      <c r="D35" s="174"/>
      <c r="E35" s="174"/>
      <c r="F35" s="397"/>
      <c r="G35" s="99"/>
      <c r="H35" s="99"/>
      <c r="I35" s="99"/>
      <c r="J35" s="99"/>
      <c r="K35" s="99"/>
      <c r="L35" s="99"/>
    </row>
    <row r="36" spans="2:12" ht="14.45" customHeight="1" x14ac:dyDescent="0.15">
      <c r="B36" s="17" t="s">
        <v>67</v>
      </c>
      <c r="C36" s="17"/>
      <c r="D36" s="17"/>
      <c r="E36" s="17"/>
      <c r="F36" s="25"/>
      <c r="G36" s="62"/>
      <c r="H36" s="62"/>
      <c r="I36" s="62"/>
      <c r="J36" s="62"/>
      <c r="K36" s="62"/>
      <c r="L36" s="62"/>
    </row>
    <row r="37" spans="2:12" ht="14.45" customHeight="1" x14ac:dyDescent="0.15">
      <c r="B37" s="283" t="s">
        <v>216</v>
      </c>
      <c r="C37" s="283"/>
      <c r="D37" s="283"/>
      <c r="E37" s="283"/>
      <c r="F37" s="404"/>
      <c r="G37" s="99"/>
      <c r="H37" s="99">
        <v>146.69999999999999</v>
      </c>
      <c r="I37" s="99"/>
      <c r="J37" s="99"/>
      <c r="K37" s="99"/>
      <c r="L37" s="99"/>
    </row>
    <row r="38" spans="2:12" ht="52.5" x14ac:dyDescent="0.15">
      <c r="B38" s="290" t="s">
        <v>281</v>
      </c>
      <c r="C38" s="290"/>
      <c r="D38" s="290"/>
      <c r="E38" s="290"/>
      <c r="F38" s="35"/>
      <c r="G38" s="99"/>
      <c r="H38" s="99"/>
      <c r="I38" s="99"/>
      <c r="J38" s="99"/>
      <c r="K38" s="99"/>
      <c r="L38" s="99"/>
    </row>
    <row r="39" spans="2:12" ht="14.45" customHeight="1" x14ac:dyDescent="0.15">
      <c r="B39" s="284"/>
      <c r="C39" s="284"/>
      <c r="D39" s="284"/>
      <c r="E39" s="284"/>
      <c r="F39" s="405"/>
      <c r="G39" s="99"/>
      <c r="H39" s="99"/>
      <c r="I39" s="99"/>
      <c r="J39" s="99"/>
      <c r="K39" s="99"/>
      <c r="L39" s="99"/>
    </row>
    <row r="40" spans="2:12" ht="14.45" customHeight="1" x14ac:dyDescent="0.15">
      <c r="B40" s="100" t="s">
        <v>175</v>
      </c>
      <c r="C40" s="100"/>
      <c r="D40" s="100"/>
      <c r="E40" s="100"/>
      <c r="F40" s="280"/>
      <c r="G40" s="62"/>
      <c r="H40" s="62"/>
      <c r="I40" s="62"/>
      <c r="J40" s="62"/>
      <c r="K40" s="62"/>
      <c r="L40" s="62"/>
    </row>
    <row r="41" spans="2:12" s="6" customFormat="1" ht="14.1" customHeight="1" x14ac:dyDescent="0.15">
      <c r="B41" s="290" t="s">
        <v>220</v>
      </c>
      <c r="C41" s="290"/>
      <c r="D41" s="290"/>
      <c r="E41" s="290"/>
      <c r="F41" s="35"/>
      <c r="G41" s="62">
        <v>5.3</v>
      </c>
      <c r="H41" s="62">
        <v>5.3</v>
      </c>
      <c r="I41" s="62">
        <v>5.3</v>
      </c>
      <c r="J41" s="62">
        <v>5.3</v>
      </c>
      <c r="K41" s="62">
        <v>5.3</v>
      </c>
      <c r="L41" s="62">
        <v>5.3</v>
      </c>
    </row>
    <row r="42" spans="2:12" s="6" customFormat="1" x14ac:dyDescent="0.15">
      <c r="B42" s="290" t="s">
        <v>511</v>
      </c>
      <c r="C42" s="290"/>
      <c r="D42" s="290"/>
      <c r="E42" s="290"/>
      <c r="F42" s="35"/>
      <c r="G42" s="62"/>
      <c r="H42" s="62">
        <v>7.5</v>
      </c>
      <c r="I42" s="62">
        <v>7.5</v>
      </c>
      <c r="J42" s="62">
        <v>7.5</v>
      </c>
      <c r="K42" s="62">
        <v>7.5</v>
      </c>
      <c r="L42" s="62">
        <v>7.5</v>
      </c>
    </row>
    <row r="43" spans="2:12" s="6" customFormat="1" x14ac:dyDescent="0.15">
      <c r="B43" s="290"/>
      <c r="C43" s="290"/>
      <c r="D43" s="290"/>
      <c r="E43" s="290"/>
      <c r="F43" s="290"/>
      <c r="G43" s="62"/>
      <c r="H43" s="62"/>
      <c r="I43" s="62"/>
      <c r="J43" s="62"/>
      <c r="K43" s="62"/>
      <c r="L43" s="62"/>
    </row>
    <row r="44" spans="2:12" s="6" customFormat="1" x14ac:dyDescent="0.15">
      <c r="B44" s="300" t="s">
        <v>506</v>
      </c>
      <c r="C44" s="300"/>
      <c r="D44" s="300"/>
      <c r="E44" s="300"/>
      <c r="F44" s="300"/>
      <c r="G44" s="301"/>
      <c r="H44" s="301"/>
      <c r="I44" s="301"/>
      <c r="J44" s="301"/>
      <c r="K44" s="301"/>
      <c r="L44" s="302"/>
    </row>
    <row r="45" spans="2:12" s="6" customFormat="1" x14ac:dyDescent="0.15">
      <c r="B45" s="17" t="s">
        <v>66</v>
      </c>
      <c r="C45" s="290"/>
      <c r="D45" s="290"/>
      <c r="E45" s="290"/>
      <c r="F45" s="290"/>
      <c r="G45" s="62"/>
      <c r="H45" s="62"/>
      <c r="I45" s="62"/>
      <c r="J45" s="62"/>
      <c r="K45" s="62"/>
      <c r="L45" s="62"/>
    </row>
    <row r="46" spans="2:12" s="6" customFormat="1" x14ac:dyDescent="0.15">
      <c r="B46" s="203" t="s">
        <v>303</v>
      </c>
      <c r="C46" s="290"/>
      <c r="D46" s="35">
        <v>-14.102</v>
      </c>
      <c r="E46" s="35">
        <v>-2.016</v>
      </c>
      <c r="F46" s="35">
        <v>-26.221</v>
      </c>
      <c r="G46" s="285">
        <v>-205.81</v>
      </c>
      <c r="H46" s="62"/>
      <c r="I46" s="62"/>
      <c r="J46" s="62"/>
      <c r="K46" s="62"/>
      <c r="L46" s="62"/>
    </row>
    <row r="47" spans="2:12" s="6" customFormat="1" ht="42" x14ac:dyDescent="0.15">
      <c r="B47" s="290" t="s">
        <v>469</v>
      </c>
      <c r="C47" s="290"/>
      <c r="D47" s="35"/>
      <c r="E47" s="35"/>
      <c r="F47" s="35"/>
      <c r="G47" s="62"/>
      <c r="H47" s="62"/>
      <c r="I47" s="62"/>
      <c r="J47" s="62"/>
      <c r="K47" s="62"/>
      <c r="L47" s="62"/>
    </row>
    <row r="48" spans="2:12" s="6" customFormat="1" x14ac:dyDescent="0.15">
      <c r="B48" s="203"/>
      <c r="C48" s="290"/>
      <c r="D48" s="35"/>
      <c r="E48" s="35"/>
      <c r="F48" s="35"/>
      <c r="G48" s="62"/>
      <c r="H48" s="62"/>
      <c r="I48" s="62"/>
      <c r="J48" s="62"/>
      <c r="K48" s="62"/>
      <c r="L48" s="62"/>
    </row>
    <row r="49" spans="2:12" s="6" customFormat="1" x14ac:dyDescent="0.15">
      <c r="B49" s="216" t="s">
        <v>67</v>
      </c>
      <c r="C49" s="290"/>
      <c r="D49" s="35"/>
      <c r="E49" s="35"/>
      <c r="F49" s="35"/>
      <c r="G49" s="62"/>
      <c r="H49" s="62"/>
      <c r="I49" s="62"/>
      <c r="J49" s="62"/>
      <c r="K49" s="62"/>
      <c r="L49" s="62"/>
    </row>
    <row r="50" spans="2:12" s="6" customFormat="1" ht="21" x14ac:dyDescent="0.15">
      <c r="B50" s="175" t="s">
        <v>314</v>
      </c>
      <c r="C50" s="290"/>
      <c r="D50" s="35"/>
      <c r="E50" s="35"/>
      <c r="F50" s="35"/>
      <c r="G50" s="62"/>
      <c r="H50" s="62"/>
      <c r="I50" s="62">
        <v>676.28599999999994</v>
      </c>
      <c r="J50" s="62">
        <v>763.41</v>
      </c>
      <c r="K50" s="62">
        <v>763.41</v>
      </c>
      <c r="L50" s="62">
        <v>763.41</v>
      </c>
    </row>
    <row r="51" spans="2:12" s="6" customFormat="1" ht="63" x14ac:dyDescent="0.15">
      <c r="B51" s="291" t="s">
        <v>394</v>
      </c>
      <c r="C51" s="290"/>
      <c r="D51" s="35"/>
      <c r="E51" s="35"/>
      <c r="F51" s="35"/>
      <c r="G51" s="62"/>
      <c r="H51" s="62"/>
      <c r="I51" s="62"/>
      <c r="J51" s="62"/>
      <c r="K51" s="62"/>
      <c r="L51" s="62"/>
    </row>
    <row r="52" spans="2:12" s="6" customFormat="1" x14ac:dyDescent="0.15">
      <c r="B52" s="291"/>
      <c r="C52" s="290"/>
      <c r="D52" s="35"/>
      <c r="E52" s="35"/>
      <c r="F52" s="35"/>
      <c r="G52" s="62"/>
      <c r="H52" s="62"/>
      <c r="I52" s="62"/>
      <c r="J52" s="62"/>
      <c r="K52" s="62"/>
      <c r="L52" s="62"/>
    </row>
    <row r="53" spans="2:12" s="6" customFormat="1" x14ac:dyDescent="0.15">
      <c r="B53" s="203" t="s">
        <v>306</v>
      </c>
      <c r="C53" s="290"/>
      <c r="D53" s="35"/>
      <c r="E53" s="35"/>
      <c r="F53" s="35"/>
      <c r="G53" s="62"/>
      <c r="H53" s="62">
        <v>84.171000000000006</v>
      </c>
      <c r="I53" s="62"/>
      <c r="J53" s="62"/>
      <c r="K53" s="62"/>
      <c r="L53" s="62"/>
    </row>
    <row r="54" spans="2:12" s="6" customFormat="1" ht="52.5" x14ac:dyDescent="0.15">
      <c r="B54" s="291" t="s">
        <v>503</v>
      </c>
      <c r="C54" s="290"/>
      <c r="D54" s="35"/>
      <c r="E54" s="35"/>
      <c r="F54" s="35"/>
      <c r="G54" s="62"/>
      <c r="H54" s="62"/>
      <c r="I54" s="62"/>
      <c r="J54" s="62"/>
      <c r="K54" s="62"/>
      <c r="L54" s="62"/>
    </row>
    <row r="55" spans="2:12" s="6" customFormat="1" x14ac:dyDescent="0.15">
      <c r="B55" s="282"/>
      <c r="C55" s="290"/>
      <c r="D55" s="35"/>
      <c r="E55" s="35"/>
      <c r="F55" s="35"/>
      <c r="G55" s="62"/>
      <c r="H55" s="62"/>
      <c r="I55" s="62"/>
      <c r="J55" s="62"/>
      <c r="K55" s="62"/>
      <c r="L55" s="62"/>
    </row>
    <row r="56" spans="2:12" x14ac:dyDescent="0.15">
      <c r="B56" s="290"/>
      <c r="C56" s="290"/>
      <c r="D56" s="35"/>
      <c r="E56" s="35"/>
      <c r="F56" s="35"/>
      <c r="G56" s="62"/>
      <c r="H56" s="62"/>
      <c r="I56" s="62"/>
      <c r="J56" s="62"/>
      <c r="K56" s="62"/>
      <c r="L56" s="62"/>
    </row>
    <row r="57" spans="2:12" x14ac:dyDescent="0.15">
      <c r="B57" s="290" t="s">
        <v>175</v>
      </c>
      <c r="C57" s="290"/>
      <c r="D57" s="35"/>
      <c r="E57" s="35"/>
      <c r="F57" s="35"/>
      <c r="G57" s="62"/>
      <c r="H57" s="62"/>
      <c r="I57" s="62"/>
      <c r="J57" s="62"/>
      <c r="K57" s="62"/>
      <c r="L57" s="62"/>
    </row>
    <row r="58" spans="2:12" x14ac:dyDescent="0.15">
      <c r="B58" s="282" t="s">
        <v>372</v>
      </c>
      <c r="C58" s="290"/>
      <c r="D58" s="35"/>
      <c r="E58" s="35"/>
      <c r="F58" s="35"/>
      <c r="G58" s="62">
        <v>-5.3</v>
      </c>
      <c r="H58" s="62"/>
      <c r="I58" s="62"/>
      <c r="J58" s="62"/>
      <c r="K58" s="62"/>
      <c r="L58" s="62"/>
    </row>
    <row r="59" spans="2:12" x14ac:dyDescent="0.15">
      <c r="B59" s="282" t="s">
        <v>512</v>
      </c>
      <c r="C59" s="290"/>
      <c r="D59" s="35"/>
      <c r="E59" s="35"/>
      <c r="F59" s="35"/>
      <c r="G59" s="62"/>
      <c r="H59" s="62">
        <v>-0.6</v>
      </c>
      <c r="I59" s="62">
        <v>-0.6</v>
      </c>
      <c r="J59" s="62">
        <v>-0.6</v>
      </c>
      <c r="K59" s="62">
        <v>-0.6</v>
      </c>
      <c r="L59" s="62">
        <v>-0.6</v>
      </c>
    </row>
    <row r="60" spans="2:12" x14ac:dyDescent="0.15">
      <c r="B60" s="282" t="s">
        <v>508</v>
      </c>
      <c r="C60" s="290"/>
      <c r="D60" s="35"/>
      <c r="E60" s="35"/>
      <c r="F60" s="35"/>
      <c r="G60" s="62"/>
      <c r="H60" s="62">
        <v>6.7</v>
      </c>
      <c r="I60" s="62"/>
      <c r="J60" s="62"/>
      <c r="K60" s="62"/>
      <c r="L60" s="62"/>
    </row>
    <row r="61" spans="2:12" x14ac:dyDescent="0.15">
      <c r="B61" s="290"/>
      <c r="C61" s="290"/>
      <c r="D61" s="35"/>
      <c r="E61" s="35"/>
      <c r="F61" s="35"/>
      <c r="G61" s="62"/>
      <c r="H61" s="62"/>
      <c r="I61" s="62"/>
      <c r="J61" s="62"/>
      <c r="K61" s="62"/>
      <c r="L61" s="62"/>
    </row>
    <row r="62" spans="2:12" x14ac:dyDescent="0.15">
      <c r="B62" s="101"/>
      <c r="C62" s="101"/>
      <c r="D62" s="368"/>
      <c r="E62" s="368"/>
      <c r="F62" s="368"/>
      <c r="G62" s="333"/>
      <c r="H62" s="333"/>
      <c r="I62" s="333"/>
      <c r="J62" s="333"/>
      <c r="K62" s="333"/>
      <c r="L62" s="333"/>
    </row>
    <row r="63" spans="2:12" x14ac:dyDescent="0.15">
      <c r="B63" s="3"/>
      <c r="C63" s="1"/>
      <c r="D63" s="1"/>
      <c r="E63" s="1"/>
      <c r="F63" s="1"/>
      <c r="G63" s="1"/>
      <c r="H63" s="1"/>
      <c r="I63" s="1"/>
      <c r="J63" s="1"/>
      <c r="K63" s="1"/>
      <c r="L63" s="1"/>
    </row>
    <row r="64" spans="2:12" x14ac:dyDescent="0.15">
      <c r="B64" s="3"/>
      <c r="C64" s="324"/>
      <c r="D64" s="324"/>
      <c r="E64" s="324"/>
      <c r="F64" s="324"/>
      <c r="G64" s="324"/>
      <c r="H64" s="324"/>
      <c r="I64" s="324"/>
      <c r="J64" s="324"/>
      <c r="K64" s="324"/>
      <c r="L64" s="324"/>
    </row>
    <row r="65" spans="1:9" x14ac:dyDescent="0.15">
      <c r="C65" s="272"/>
      <c r="D65" s="272"/>
      <c r="E65" s="272"/>
      <c r="F65" s="272"/>
      <c r="G65" s="272"/>
      <c r="H65" s="272"/>
      <c r="I65" s="272"/>
    </row>
    <row r="66" spans="1:9" ht="15" x14ac:dyDescent="0.25">
      <c r="A66" s="334"/>
      <c r="B66" s="371" t="s">
        <v>435</v>
      </c>
      <c r="C66" s="297"/>
      <c r="D66" s="297"/>
      <c r="E66" s="297"/>
      <c r="F66" s="297"/>
      <c r="G66" s="297"/>
    </row>
    <row r="67" spans="1:9" x14ac:dyDescent="0.15">
      <c r="A67" s="239"/>
      <c r="B67" s="240"/>
      <c r="C67" s="241">
        <v>2021</v>
      </c>
      <c r="D67" s="241">
        <v>2022</v>
      </c>
      <c r="E67" s="241">
        <v>2023</v>
      </c>
      <c r="F67" s="241">
        <v>2024</v>
      </c>
      <c r="G67" s="241">
        <v>2025</v>
      </c>
    </row>
    <row r="68" spans="1:9" x14ac:dyDescent="0.15">
      <c r="A68" s="335">
        <v>1</v>
      </c>
      <c r="B68" s="336" t="s">
        <v>436</v>
      </c>
      <c r="C68" s="337">
        <v>25647.755000000001</v>
      </c>
      <c r="D68" s="337">
        <v>26262.341</v>
      </c>
      <c r="E68" s="337">
        <v>28046.615000000002</v>
      </c>
      <c r="F68" s="337">
        <v>30130.663999999997</v>
      </c>
      <c r="G68" s="337">
        <v>31733.716</v>
      </c>
    </row>
    <row r="69" spans="1:9" ht="12" customHeight="1" x14ac:dyDescent="0.15">
      <c r="A69" s="338"/>
      <c r="B69" s="339" t="s">
        <v>437</v>
      </c>
      <c r="C69" s="340"/>
      <c r="D69" s="340"/>
      <c r="E69" s="340"/>
      <c r="F69" s="337"/>
      <c r="G69" s="337"/>
    </row>
    <row r="70" spans="1:9" ht="18" customHeight="1" x14ac:dyDescent="0.15">
      <c r="A70" s="338">
        <v>2</v>
      </c>
      <c r="B70" s="341" t="s">
        <v>438</v>
      </c>
      <c r="C70" s="340">
        <v>-284.48721158060414</v>
      </c>
      <c r="D70" s="340">
        <v>0</v>
      </c>
      <c r="E70" s="340"/>
      <c r="F70" s="340"/>
      <c r="G70" s="340"/>
    </row>
    <row r="71" spans="1:9" ht="21" customHeight="1" x14ac:dyDescent="0.15">
      <c r="A71" s="338">
        <v>3</v>
      </c>
      <c r="B71" s="341" t="s">
        <v>439</v>
      </c>
      <c r="C71" s="340">
        <v>-658.40288095834012</v>
      </c>
      <c r="D71" s="340">
        <v>-393.41253599999999</v>
      </c>
      <c r="E71" s="340">
        <v>-104.497854</v>
      </c>
      <c r="F71" s="340"/>
      <c r="G71" s="340"/>
    </row>
    <row r="72" spans="1:9" ht="21" x14ac:dyDescent="0.15">
      <c r="A72" s="342" t="s">
        <v>440</v>
      </c>
      <c r="B72" s="343" t="s">
        <v>441</v>
      </c>
      <c r="C72" s="344">
        <v>24704.864907461058</v>
      </c>
      <c r="D72" s="344">
        <v>25868.928464000001</v>
      </c>
      <c r="E72" s="344">
        <v>27942.117146000001</v>
      </c>
      <c r="F72" s="344">
        <v>30130.663999999997</v>
      </c>
      <c r="G72" s="344">
        <v>31733.716</v>
      </c>
    </row>
    <row r="73" spans="1:9" x14ac:dyDescent="0.15">
      <c r="A73" s="345">
        <v>5</v>
      </c>
      <c r="B73" s="346" t="s">
        <v>442</v>
      </c>
      <c r="C73" s="340">
        <v>24915.935000000001</v>
      </c>
      <c r="D73" s="340">
        <v>25974.674999999999</v>
      </c>
      <c r="E73" s="340">
        <v>28135.253000000001</v>
      </c>
      <c r="F73" s="340">
        <v>30214.595000000001</v>
      </c>
      <c r="G73" s="340">
        <v>30575.115000000002</v>
      </c>
    </row>
    <row r="74" spans="1:9" x14ac:dyDescent="0.15">
      <c r="A74" s="345"/>
      <c r="B74" s="347" t="s">
        <v>443</v>
      </c>
      <c r="C74" s="348"/>
      <c r="D74" s="348"/>
      <c r="E74" s="348"/>
      <c r="F74" s="348"/>
      <c r="G74" s="348"/>
    </row>
    <row r="75" spans="1:9" x14ac:dyDescent="0.15">
      <c r="A75" s="349" t="s">
        <v>444</v>
      </c>
      <c r="B75" s="350" t="s">
        <v>237</v>
      </c>
      <c r="C75" s="340"/>
      <c r="D75" s="340"/>
      <c r="E75" s="340"/>
      <c r="F75" s="340"/>
      <c r="G75" s="340">
        <v>6</v>
      </c>
    </row>
    <row r="76" spans="1:9" x14ac:dyDescent="0.15">
      <c r="A76" s="349" t="s">
        <v>445</v>
      </c>
      <c r="B76" s="350" t="s">
        <v>304</v>
      </c>
      <c r="C76" s="348"/>
      <c r="D76" s="348"/>
      <c r="E76" s="348"/>
      <c r="F76" s="348"/>
      <c r="G76" s="348">
        <v>1358.4110000000001</v>
      </c>
    </row>
    <row r="77" spans="1:9" ht="21.75" thickBot="1" x14ac:dyDescent="0.2">
      <c r="A77" s="351" t="s">
        <v>446</v>
      </c>
      <c r="B77" s="352" t="s">
        <v>447</v>
      </c>
      <c r="C77" s="353">
        <v>24915.935000000001</v>
      </c>
      <c r="D77" s="353">
        <v>25974.674999999999</v>
      </c>
      <c r="E77" s="353">
        <v>28135.253000000001</v>
      </c>
      <c r="F77" s="353">
        <v>30214.595000000001</v>
      </c>
      <c r="G77" s="353">
        <v>31939.526000000002</v>
      </c>
    </row>
    <row r="78" spans="1:9" ht="21.75" thickTop="1" x14ac:dyDescent="0.15">
      <c r="A78" s="354" t="s">
        <v>448</v>
      </c>
      <c r="B78" s="355" t="s">
        <v>449</v>
      </c>
      <c r="C78" s="254">
        <v>-211.07009253894284</v>
      </c>
      <c r="D78" s="254">
        <v>-105.74653599999874</v>
      </c>
      <c r="E78" s="254">
        <v>-193.13585400000011</v>
      </c>
      <c r="F78" s="254">
        <v>-83.931000000004133</v>
      </c>
      <c r="G78" s="254">
        <v>-205.81000000000131</v>
      </c>
    </row>
    <row r="79" spans="1:9" ht="21" customHeight="1" x14ac:dyDescent="0.25">
      <c r="A79" s="332" t="s">
        <v>450</v>
      </c>
      <c r="B79" s="330"/>
      <c r="C79" s="330"/>
      <c r="D79" s="330"/>
      <c r="E79" s="330"/>
      <c r="F79" s="330"/>
      <c r="G79" s="330"/>
    </row>
  </sheetData>
  <mergeCells count="8">
    <mergeCell ref="A79:G79"/>
    <mergeCell ref="B66:G66"/>
    <mergeCell ref="B44:L44"/>
    <mergeCell ref="B1:L1"/>
    <mergeCell ref="B11:L11"/>
    <mergeCell ref="B26:L26"/>
    <mergeCell ref="B13:F13"/>
    <mergeCell ref="B18:F18"/>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59999389629810485"/>
  </sheetPr>
  <dimension ref="A1:K79"/>
  <sheetViews>
    <sheetView workbookViewId="0">
      <selection activeCell="E17" sqref="E17"/>
    </sheetView>
  </sheetViews>
  <sheetFormatPr defaultColWidth="9.140625" defaultRowHeight="10.5" x14ac:dyDescent="0.15"/>
  <cols>
    <col min="1" max="1" width="50.85546875" style="5" customWidth="1"/>
    <col min="2" max="2" width="10.140625" style="5" bestFit="1" customWidth="1"/>
    <col min="3" max="5" width="9.28515625" style="5" customWidth="1"/>
    <col min="6" max="6" width="8.85546875" style="5" customWidth="1"/>
    <col min="7" max="11" width="8" style="5" bestFit="1" customWidth="1"/>
    <col min="12" max="16384" width="9.140625" style="5"/>
  </cols>
  <sheetData>
    <row r="1" spans="1:11" ht="22.5" customHeight="1" x14ac:dyDescent="0.15">
      <c r="A1" s="323" t="s">
        <v>113</v>
      </c>
      <c r="B1" s="323"/>
      <c r="C1" s="323"/>
      <c r="D1" s="323"/>
      <c r="E1" s="323"/>
      <c r="F1" s="323"/>
      <c r="G1" s="323"/>
      <c r="H1" s="323"/>
      <c r="I1" s="323"/>
      <c r="J1" s="323"/>
      <c r="K1" s="312"/>
    </row>
    <row r="2" spans="1:11" ht="15" customHeight="1" x14ac:dyDescent="0.15">
      <c r="A2" s="16"/>
      <c r="B2" s="16">
        <v>2021</v>
      </c>
      <c r="C2" s="16">
        <v>2022</v>
      </c>
      <c r="D2" s="16">
        <v>2023</v>
      </c>
      <c r="E2" s="16">
        <v>2024</v>
      </c>
      <c r="F2" s="16">
        <v>2025</v>
      </c>
      <c r="G2" s="16">
        <v>2026</v>
      </c>
      <c r="H2" s="16">
        <v>2027</v>
      </c>
      <c r="I2" s="16">
        <v>2028</v>
      </c>
      <c r="J2" s="16">
        <v>2029</v>
      </c>
      <c r="K2" s="16">
        <v>2030</v>
      </c>
    </row>
    <row r="3" spans="1:11" ht="15" customHeight="1" x14ac:dyDescent="0.15">
      <c r="A3" s="17" t="s">
        <v>212</v>
      </c>
      <c r="B3" s="25">
        <v>1224.9749999999999</v>
      </c>
      <c r="C3" s="25">
        <v>1149.376</v>
      </c>
      <c r="D3" s="25">
        <v>1252.826</v>
      </c>
      <c r="E3" s="25">
        <v>1350.12</v>
      </c>
      <c r="F3" s="25">
        <v>1417.79</v>
      </c>
      <c r="G3" s="25">
        <v>1408.21</v>
      </c>
      <c r="H3" s="25">
        <v>1408.21</v>
      </c>
      <c r="I3" s="25">
        <v>1408.21</v>
      </c>
      <c r="J3" s="25">
        <v>1408.21</v>
      </c>
      <c r="K3" s="25">
        <v>1408.21</v>
      </c>
    </row>
    <row r="4" spans="1:11" ht="15" customHeight="1" x14ac:dyDescent="0.15">
      <c r="A4" s="19" t="s">
        <v>308</v>
      </c>
      <c r="B4" s="99"/>
      <c r="C4" s="99"/>
      <c r="D4" s="99"/>
      <c r="E4" s="99">
        <v>-6.109</v>
      </c>
      <c r="F4" s="25"/>
      <c r="G4" s="25"/>
      <c r="H4" s="25"/>
      <c r="I4" s="25"/>
      <c r="J4" s="25"/>
      <c r="K4" s="25"/>
    </row>
    <row r="5" spans="1:11" ht="15" customHeight="1" x14ac:dyDescent="0.15">
      <c r="A5" s="19" t="s">
        <v>309</v>
      </c>
      <c r="B5" s="99">
        <v>1.4670000000000325</v>
      </c>
      <c r="C5" s="99">
        <v>-7.237000000000128</v>
      </c>
      <c r="D5" s="99">
        <v>-6.9579999999999878</v>
      </c>
      <c r="E5" s="99">
        <v>-1.6800000000000939</v>
      </c>
      <c r="F5" s="25"/>
      <c r="G5" s="25"/>
      <c r="H5" s="25"/>
      <c r="I5" s="25"/>
      <c r="J5" s="25"/>
      <c r="K5" s="25"/>
    </row>
    <row r="6" spans="1:11" ht="15" customHeight="1" x14ac:dyDescent="0.15">
      <c r="A6" s="19" t="s">
        <v>529</v>
      </c>
      <c r="B6" s="99"/>
      <c r="C6" s="99"/>
      <c r="D6" s="99"/>
      <c r="E6" s="99"/>
      <c r="F6" s="26">
        <v>83.855000000000018</v>
      </c>
      <c r="G6" s="26">
        <v>92.305000000000064</v>
      </c>
      <c r="H6" s="26">
        <v>85.504999999999882</v>
      </c>
      <c r="I6" s="26">
        <v>85.504999999999882</v>
      </c>
      <c r="J6" s="26">
        <v>85.504999999999882</v>
      </c>
      <c r="K6" s="26">
        <v>85.504999999999882</v>
      </c>
    </row>
    <row r="7" spans="1:11" ht="15" customHeight="1" x14ac:dyDescent="0.15">
      <c r="A7" s="19" t="s">
        <v>530</v>
      </c>
      <c r="B7" s="26">
        <v>0</v>
      </c>
      <c r="C7" s="26">
        <v>0.46100000000006069</v>
      </c>
      <c r="D7" s="26">
        <v>-5.5739999999999377</v>
      </c>
      <c r="E7" s="26">
        <v>-18.932999999999886</v>
      </c>
      <c r="F7" s="26">
        <v>6.8999999999959982E-2</v>
      </c>
      <c r="G7" s="26">
        <v>63.343999999999824</v>
      </c>
      <c r="H7" s="26">
        <v>89.908000000000129</v>
      </c>
      <c r="I7" s="26">
        <v>94.505000000000109</v>
      </c>
      <c r="J7" s="26">
        <v>94.505000000000109</v>
      </c>
      <c r="K7" s="26">
        <v>94.505000000000109</v>
      </c>
    </row>
    <row r="8" spans="1:11" ht="15" customHeight="1" x14ac:dyDescent="0.15">
      <c r="A8" s="100" t="s">
        <v>289</v>
      </c>
      <c r="B8" s="172">
        <v>1.4670000000000982</v>
      </c>
      <c r="C8" s="172">
        <v>-6.7760000000000673</v>
      </c>
      <c r="D8" s="172">
        <v>-12.531999999999925</v>
      </c>
      <c r="E8" s="172">
        <v>-26.72199999999998</v>
      </c>
      <c r="F8" s="172">
        <v>83.923999999999978</v>
      </c>
      <c r="G8" s="172">
        <v>155.64899999999989</v>
      </c>
      <c r="H8" s="172">
        <v>175.41300000000001</v>
      </c>
      <c r="I8" s="172">
        <v>180.01</v>
      </c>
      <c r="J8" s="172">
        <v>180.01</v>
      </c>
      <c r="K8" s="172">
        <v>180.01</v>
      </c>
    </row>
    <row r="9" spans="1:11" ht="15" customHeight="1" x14ac:dyDescent="0.15">
      <c r="A9" s="22" t="s">
        <v>531</v>
      </c>
      <c r="B9" s="27">
        <v>1226.442</v>
      </c>
      <c r="C9" s="27">
        <v>1142.5999999999999</v>
      </c>
      <c r="D9" s="27">
        <v>1240.2940000000001</v>
      </c>
      <c r="E9" s="27">
        <v>1323.3979999999999</v>
      </c>
      <c r="F9" s="27">
        <v>1501.7139999999999</v>
      </c>
      <c r="G9" s="27">
        <v>1563.8589999999999</v>
      </c>
      <c r="H9" s="27">
        <v>1583.623</v>
      </c>
      <c r="I9" s="27">
        <v>1588.22</v>
      </c>
      <c r="J9" s="27">
        <v>1588.22</v>
      </c>
      <c r="K9" s="27">
        <v>1588.22</v>
      </c>
    </row>
    <row r="10" spans="1:11" ht="15" customHeight="1" x14ac:dyDescent="0.15">
      <c r="A10" s="19" t="s">
        <v>181</v>
      </c>
      <c r="B10" s="99">
        <v>860.57899999999995</v>
      </c>
      <c r="C10" s="99">
        <v>846.952</v>
      </c>
      <c r="D10" s="99">
        <v>931.19399999999996</v>
      </c>
      <c r="E10" s="99">
        <v>1006.4160000000001</v>
      </c>
      <c r="F10" s="26">
        <v>1074.539</v>
      </c>
      <c r="G10" s="26">
        <v>1117.8430000000001</v>
      </c>
      <c r="H10" s="26">
        <v>1131.1610000000001</v>
      </c>
      <c r="I10" s="26">
        <v>1134.5940000000001</v>
      </c>
      <c r="J10" s="26">
        <v>1134.5940000000001</v>
      </c>
      <c r="K10" s="26">
        <v>1134.5940000000001</v>
      </c>
    </row>
    <row r="11" spans="1:11" ht="14.1" customHeight="1" x14ac:dyDescent="0.15">
      <c r="A11" s="19" t="s">
        <v>180</v>
      </c>
      <c r="B11" s="99">
        <v>365.863</v>
      </c>
      <c r="C11" s="99">
        <v>295.64800000000002</v>
      </c>
      <c r="D11" s="99">
        <v>309.10000000000002</v>
      </c>
      <c r="E11" s="99">
        <v>316.98200000000003</v>
      </c>
      <c r="F11" s="26">
        <v>427.17500000000001</v>
      </c>
      <c r="G11" s="26">
        <v>446.01600000000002</v>
      </c>
      <c r="H11" s="26">
        <v>452.46199999999999</v>
      </c>
      <c r="I11" s="26">
        <v>453.62599999999998</v>
      </c>
      <c r="J11" s="26">
        <v>453.62599999999998</v>
      </c>
      <c r="K11" s="26">
        <v>453.62599999999998</v>
      </c>
    </row>
    <row r="12" spans="1:11" ht="15" customHeight="1" x14ac:dyDescent="0.15">
      <c r="A12" s="17"/>
      <c r="B12" s="237"/>
      <c r="C12" s="237"/>
      <c r="D12" s="237"/>
      <c r="E12" s="237"/>
      <c r="F12" s="237"/>
      <c r="G12" s="237"/>
      <c r="H12" s="237"/>
      <c r="I12" s="237"/>
      <c r="J12" s="237"/>
      <c r="K12" s="237"/>
    </row>
    <row r="13" spans="1:11" ht="55.5" customHeight="1" x14ac:dyDescent="0.25">
      <c r="A13" s="304" t="s">
        <v>112</v>
      </c>
      <c r="B13" s="297"/>
      <c r="C13" s="297"/>
      <c r="D13" s="297"/>
      <c r="E13" s="297"/>
      <c r="F13" s="297"/>
      <c r="G13" s="297"/>
      <c r="H13" s="297"/>
      <c r="I13" s="297"/>
      <c r="J13" s="297"/>
      <c r="K13" s="297"/>
    </row>
    <row r="14" spans="1:11" x14ac:dyDescent="0.15">
      <c r="A14" s="17"/>
      <c r="B14" s="17"/>
      <c r="C14" s="17"/>
      <c r="D14" s="17"/>
      <c r="E14" s="17"/>
      <c r="F14" s="18"/>
      <c r="G14" s="18"/>
      <c r="H14" s="18"/>
      <c r="I14" s="18"/>
      <c r="J14" s="18"/>
      <c r="K14" s="18"/>
    </row>
    <row r="15" spans="1:11" x14ac:dyDescent="0.15">
      <c r="A15" s="300" t="s">
        <v>310</v>
      </c>
      <c r="B15" s="300"/>
      <c r="C15" s="300"/>
      <c r="D15" s="300"/>
      <c r="E15" s="301"/>
      <c r="F15" s="214"/>
      <c r="G15" s="214"/>
      <c r="H15" s="214"/>
      <c r="I15" s="214"/>
      <c r="J15" s="214"/>
      <c r="K15" s="214"/>
    </row>
    <row r="16" spans="1:11" x14ac:dyDescent="0.15">
      <c r="A16" s="15" t="s">
        <v>66</v>
      </c>
      <c r="B16" s="15"/>
      <c r="C16" s="15"/>
      <c r="D16" s="15"/>
      <c r="E16" s="291"/>
      <c r="F16" s="18"/>
      <c r="G16" s="18"/>
      <c r="H16" s="18"/>
      <c r="I16" s="18"/>
      <c r="J16" s="18"/>
      <c r="K16" s="18"/>
    </row>
    <row r="17" spans="1:11" x14ac:dyDescent="0.15">
      <c r="A17" s="203" t="s">
        <v>296</v>
      </c>
      <c r="B17" s="204"/>
      <c r="C17" s="204"/>
      <c r="D17" s="204"/>
      <c r="E17" s="97">
        <v>-6.109</v>
      </c>
      <c r="F17" s="18"/>
      <c r="G17" s="18"/>
      <c r="H17" s="18"/>
      <c r="I17" s="18"/>
      <c r="J17" s="18"/>
      <c r="K17" s="18"/>
    </row>
    <row r="18" spans="1:11" ht="21" x14ac:dyDescent="0.15">
      <c r="A18" s="291" t="s">
        <v>297</v>
      </c>
      <c r="B18" s="204"/>
      <c r="C18" s="204"/>
      <c r="D18" s="204"/>
      <c r="E18" s="204"/>
      <c r="F18" s="18"/>
      <c r="G18" s="18"/>
      <c r="H18" s="18"/>
      <c r="I18" s="18"/>
      <c r="J18" s="18"/>
      <c r="K18" s="18"/>
    </row>
    <row r="19" spans="1:11" x14ac:dyDescent="0.15">
      <c r="A19" s="203"/>
      <c r="B19" s="204"/>
      <c r="C19" s="204"/>
      <c r="D19" s="204"/>
      <c r="E19" s="204"/>
      <c r="F19" s="18"/>
      <c r="G19" s="18"/>
      <c r="H19" s="18"/>
      <c r="I19" s="18"/>
      <c r="J19" s="18"/>
      <c r="K19" s="18"/>
    </row>
    <row r="20" spans="1:11" x14ac:dyDescent="0.15">
      <c r="A20" s="300" t="s">
        <v>311</v>
      </c>
      <c r="B20" s="301"/>
      <c r="C20" s="301"/>
      <c r="D20" s="301"/>
      <c r="E20" s="302"/>
      <c r="F20" s="214"/>
      <c r="G20" s="214"/>
      <c r="H20" s="214"/>
      <c r="I20" s="214"/>
      <c r="J20" s="214"/>
      <c r="K20" s="214"/>
    </row>
    <row r="21" spans="1:11" x14ac:dyDescent="0.15">
      <c r="A21" s="205" t="s">
        <v>66</v>
      </c>
      <c r="B21" s="291"/>
      <c r="C21" s="291"/>
      <c r="D21" s="291"/>
      <c r="E21" s="291"/>
      <c r="F21" s="18"/>
      <c r="G21" s="18"/>
      <c r="H21" s="18"/>
      <c r="I21" s="18"/>
      <c r="J21" s="18"/>
      <c r="K21" s="18"/>
    </row>
    <row r="22" spans="1:11" x14ac:dyDescent="0.15">
      <c r="A22" s="206" t="s">
        <v>298</v>
      </c>
      <c r="B22" s="291"/>
      <c r="C22" s="291"/>
      <c r="D22" s="291"/>
      <c r="E22" s="291"/>
      <c r="F22" s="18"/>
      <c r="G22" s="18"/>
      <c r="H22" s="18"/>
      <c r="I22" s="18"/>
      <c r="J22" s="18"/>
      <c r="K22" s="18"/>
    </row>
    <row r="23" spans="1:11" x14ac:dyDescent="0.15">
      <c r="A23" s="70" t="s">
        <v>29</v>
      </c>
      <c r="B23" s="207">
        <v>0.88500000000000001</v>
      </c>
      <c r="C23" s="207"/>
      <c r="D23" s="207"/>
      <c r="E23" s="207"/>
      <c r="F23" s="18"/>
      <c r="G23" s="18"/>
      <c r="H23" s="18"/>
      <c r="I23" s="18"/>
      <c r="J23" s="18"/>
      <c r="K23" s="18"/>
    </row>
    <row r="24" spans="1:11" ht="31.5" x14ac:dyDescent="0.15">
      <c r="A24" s="291" t="s">
        <v>344</v>
      </c>
      <c r="B24" s="207"/>
      <c r="C24" s="207"/>
      <c r="D24" s="207"/>
      <c r="E24" s="207"/>
      <c r="F24" s="18"/>
      <c r="G24" s="18"/>
      <c r="H24" s="18"/>
      <c r="I24" s="18"/>
      <c r="J24" s="18"/>
      <c r="K24" s="18"/>
    </row>
    <row r="25" spans="1:11" x14ac:dyDescent="0.15">
      <c r="A25" s="70" t="s">
        <v>61</v>
      </c>
      <c r="B25" s="207">
        <v>0.58199999999999996</v>
      </c>
      <c r="C25" s="207"/>
      <c r="D25" s="207"/>
      <c r="E25" s="207"/>
      <c r="F25" s="18"/>
      <c r="G25" s="18"/>
      <c r="H25" s="18"/>
      <c r="I25" s="18"/>
      <c r="J25" s="18"/>
      <c r="K25" s="18"/>
    </row>
    <row r="26" spans="1:11" ht="31.5" x14ac:dyDescent="0.15">
      <c r="A26" s="291" t="s">
        <v>345</v>
      </c>
      <c r="B26" s="207"/>
      <c r="C26" s="207"/>
      <c r="D26" s="207"/>
      <c r="E26" s="207"/>
      <c r="F26" s="18"/>
      <c r="G26" s="18"/>
      <c r="H26" s="18"/>
      <c r="I26" s="18"/>
      <c r="J26" s="18"/>
      <c r="K26" s="18"/>
    </row>
    <row r="27" spans="1:11" x14ac:dyDescent="0.15">
      <c r="A27" s="291"/>
      <c r="B27" s="204"/>
      <c r="C27" s="204"/>
      <c r="D27" s="204"/>
      <c r="E27" s="204"/>
      <c r="F27" s="18"/>
      <c r="G27" s="18"/>
      <c r="H27" s="18"/>
      <c r="I27" s="18"/>
      <c r="J27" s="18"/>
      <c r="K27" s="18"/>
    </row>
    <row r="28" spans="1:11" x14ac:dyDescent="0.15">
      <c r="A28" s="203" t="s">
        <v>300</v>
      </c>
      <c r="B28" s="204"/>
      <c r="C28" s="204"/>
      <c r="D28" s="204"/>
      <c r="E28" s="204"/>
      <c r="F28" s="18"/>
      <c r="G28" s="18"/>
      <c r="H28" s="18"/>
      <c r="I28" s="18"/>
      <c r="J28" s="18"/>
      <c r="K28" s="18"/>
    </row>
    <row r="29" spans="1:11" x14ac:dyDescent="0.15">
      <c r="A29" s="70" t="s">
        <v>29</v>
      </c>
      <c r="B29" s="204"/>
      <c r="C29" s="97">
        <v>0.997</v>
      </c>
      <c r="D29" s="97">
        <v>-5.9950000000000001</v>
      </c>
      <c r="E29" s="97">
        <v>-0.17100000000000001</v>
      </c>
      <c r="F29" s="18"/>
      <c r="G29" s="18"/>
      <c r="H29" s="18"/>
      <c r="I29" s="18"/>
      <c r="J29" s="18"/>
      <c r="K29" s="18"/>
    </row>
    <row r="30" spans="1:11" x14ac:dyDescent="0.15">
      <c r="A30" s="70" t="s">
        <v>61</v>
      </c>
      <c r="B30" s="204"/>
      <c r="C30" s="97">
        <v>-8.234</v>
      </c>
      <c r="D30" s="97">
        <v>-0.96299999999999997</v>
      </c>
      <c r="E30" s="97">
        <v>-1.5089999999999999</v>
      </c>
      <c r="F30" s="18"/>
      <c r="G30" s="18"/>
      <c r="H30" s="18"/>
      <c r="I30" s="18"/>
      <c r="J30" s="18"/>
      <c r="K30" s="18"/>
    </row>
    <row r="31" spans="1:11" ht="115.5" x14ac:dyDescent="0.15">
      <c r="A31" s="291" t="s">
        <v>346</v>
      </c>
      <c r="B31" s="204"/>
      <c r="C31" s="204"/>
      <c r="D31" s="204"/>
      <c r="E31" s="204"/>
      <c r="F31" s="18"/>
      <c r="G31" s="18"/>
      <c r="H31" s="18"/>
      <c r="I31" s="18"/>
      <c r="J31" s="18"/>
      <c r="K31" s="18"/>
    </row>
    <row r="32" spans="1:11" x14ac:dyDescent="0.15">
      <c r="A32" s="291"/>
      <c r="B32" s="204"/>
      <c r="C32" s="204"/>
      <c r="D32" s="204"/>
      <c r="E32" s="204"/>
      <c r="F32" s="18"/>
      <c r="G32" s="18"/>
      <c r="H32" s="18"/>
      <c r="I32" s="18"/>
      <c r="J32" s="18"/>
      <c r="K32" s="18"/>
    </row>
    <row r="33" spans="1:11" ht="15" customHeight="1" x14ac:dyDescent="0.15">
      <c r="A33" s="300" t="s">
        <v>509</v>
      </c>
      <c r="B33" s="300"/>
      <c r="C33" s="300"/>
      <c r="D33" s="300"/>
      <c r="E33" s="300"/>
      <c r="F33" s="301"/>
      <c r="G33" s="301"/>
      <c r="H33" s="301"/>
      <c r="I33" s="301"/>
      <c r="J33" s="301"/>
      <c r="K33" s="302"/>
    </row>
    <row r="34" spans="1:11" x14ac:dyDescent="0.15">
      <c r="A34" s="28" t="s">
        <v>66</v>
      </c>
      <c r="B34" s="28"/>
      <c r="C34" s="28"/>
      <c r="D34" s="28"/>
      <c r="E34" s="28"/>
      <c r="F34" s="290"/>
      <c r="G34" s="290"/>
      <c r="H34" s="290"/>
      <c r="I34" s="290"/>
      <c r="J34" s="290"/>
      <c r="K34" s="290"/>
    </row>
    <row r="35" spans="1:11" x14ac:dyDescent="0.15">
      <c r="A35" s="100" t="s">
        <v>215</v>
      </c>
      <c r="B35" s="100"/>
      <c r="C35" s="100"/>
      <c r="D35" s="100"/>
      <c r="E35" s="100"/>
      <c r="F35" s="99"/>
      <c r="G35" s="99"/>
      <c r="H35" s="99"/>
      <c r="I35" s="99"/>
      <c r="J35" s="99"/>
      <c r="K35" s="99"/>
    </row>
    <row r="36" spans="1:11" x14ac:dyDescent="0.15">
      <c r="A36" s="19" t="s">
        <v>29</v>
      </c>
      <c r="B36" s="19"/>
      <c r="C36" s="19"/>
      <c r="D36" s="99"/>
      <c r="E36" s="99"/>
      <c r="F36" s="99">
        <v>49.561999999999998</v>
      </c>
      <c r="G36" s="99">
        <v>49.192999999999998</v>
      </c>
      <c r="H36" s="99">
        <v>49.192999999999998</v>
      </c>
      <c r="I36" s="99">
        <v>49.192999999999998</v>
      </c>
      <c r="J36" s="99">
        <v>49.192999999999998</v>
      </c>
      <c r="K36" s="99">
        <v>49.192999999999998</v>
      </c>
    </row>
    <row r="37" spans="1:11" x14ac:dyDescent="0.15">
      <c r="A37" s="19" t="s">
        <v>61</v>
      </c>
      <c r="B37" s="19"/>
      <c r="C37" s="19"/>
      <c r="D37" s="99"/>
      <c r="E37" s="99"/>
      <c r="F37" s="99">
        <v>17.082000000000001</v>
      </c>
      <c r="G37" s="99">
        <v>17.001000000000001</v>
      </c>
      <c r="H37" s="99">
        <v>17.001000000000001</v>
      </c>
      <c r="I37" s="99">
        <v>17.001000000000001</v>
      </c>
      <c r="J37" s="99">
        <v>17.001000000000001</v>
      </c>
      <c r="K37" s="99">
        <v>17.001000000000001</v>
      </c>
    </row>
    <row r="38" spans="1:11" x14ac:dyDescent="0.15">
      <c r="A38" s="19"/>
      <c r="B38" s="19"/>
      <c r="C38" s="19"/>
      <c r="D38" s="99"/>
      <c r="E38" s="99"/>
      <c r="F38" s="99"/>
      <c r="G38" s="99"/>
      <c r="H38" s="99"/>
      <c r="I38" s="99"/>
      <c r="J38" s="99"/>
      <c r="K38" s="99"/>
    </row>
    <row r="39" spans="1:11" x14ac:dyDescent="0.15">
      <c r="A39" s="206" t="s">
        <v>219</v>
      </c>
      <c r="B39" s="206"/>
      <c r="C39" s="206"/>
      <c r="D39" s="401"/>
      <c r="E39" s="401"/>
      <c r="F39" s="99"/>
      <c r="G39" s="99"/>
      <c r="H39" s="99"/>
      <c r="I39" s="99"/>
      <c r="J39" s="99"/>
      <c r="K39" s="99"/>
    </row>
    <row r="40" spans="1:11" x14ac:dyDescent="0.15">
      <c r="A40" s="19" t="s">
        <v>29</v>
      </c>
      <c r="B40" s="19"/>
      <c r="C40" s="19"/>
      <c r="D40" s="99"/>
      <c r="E40" s="99"/>
      <c r="F40" s="99">
        <v>-4.7759999999999998</v>
      </c>
      <c r="G40" s="99">
        <v>-4.7759999999999998</v>
      </c>
      <c r="H40" s="99">
        <v>-4.7759999999999998</v>
      </c>
      <c r="I40" s="99">
        <v>-4.7759999999999998</v>
      </c>
      <c r="J40" s="99">
        <v>-4.7759999999999998</v>
      </c>
      <c r="K40" s="99">
        <v>-4.7759999999999998</v>
      </c>
    </row>
    <row r="41" spans="1:11" ht="31.5" x14ac:dyDescent="0.15">
      <c r="A41" s="290" t="s">
        <v>523</v>
      </c>
      <c r="B41" s="290"/>
      <c r="C41" s="290"/>
      <c r="D41" s="35"/>
      <c r="E41" s="35"/>
      <c r="F41" s="99"/>
      <c r="G41" s="99"/>
      <c r="H41" s="99"/>
      <c r="I41" s="99"/>
      <c r="J41" s="99"/>
      <c r="K41" s="99"/>
    </row>
    <row r="42" spans="1:11" x14ac:dyDescent="0.15">
      <c r="A42" s="19" t="s">
        <v>61</v>
      </c>
      <c r="B42" s="19"/>
      <c r="C42" s="19"/>
      <c r="D42" s="99"/>
      <c r="E42" s="99"/>
      <c r="F42" s="99">
        <v>21.986999999999998</v>
      </c>
      <c r="G42" s="99">
        <v>21.986999999999998</v>
      </c>
      <c r="H42" s="99">
        <v>21.986999999999998</v>
      </c>
      <c r="I42" s="99">
        <v>21.986999999999998</v>
      </c>
      <c r="J42" s="99">
        <v>21.986999999999998</v>
      </c>
      <c r="K42" s="99">
        <v>21.986999999999998</v>
      </c>
    </row>
    <row r="43" spans="1:11" ht="105" x14ac:dyDescent="0.15">
      <c r="A43" s="290" t="s">
        <v>524</v>
      </c>
      <c r="B43" s="290"/>
      <c r="C43" s="290"/>
      <c r="D43" s="35"/>
      <c r="E43" s="35"/>
      <c r="F43" s="99"/>
      <c r="G43" s="99"/>
      <c r="H43" s="99"/>
      <c r="I43" s="99"/>
      <c r="J43" s="99"/>
      <c r="K43" s="99"/>
    </row>
    <row r="44" spans="1:11" x14ac:dyDescent="0.15">
      <c r="A44" s="19"/>
      <c r="B44" s="19"/>
      <c r="C44" s="19"/>
      <c r="D44" s="99"/>
      <c r="E44" s="99"/>
      <c r="F44" s="99"/>
      <c r="G44" s="99"/>
      <c r="H44" s="99"/>
      <c r="I44" s="99"/>
      <c r="J44" s="99"/>
      <c r="K44" s="99"/>
    </row>
    <row r="45" spans="1:11" x14ac:dyDescent="0.15">
      <c r="A45" s="17" t="s">
        <v>67</v>
      </c>
      <c r="B45" s="17"/>
      <c r="C45" s="17"/>
      <c r="D45" s="25"/>
      <c r="E45" s="25"/>
      <c r="F45" s="99"/>
      <c r="G45" s="99"/>
      <c r="H45" s="99"/>
      <c r="I45" s="99"/>
      <c r="J45" s="99"/>
      <c r="K45" s="99"/>
    </row>
    <row r="46" spans="1:11" x14ac:dyDescent="0.15">
      <c r="A46" s="100" t="s">
        <v>216</v>
      </c>
      <c r="B46" s="100"/>
      <c r="C46" s="100"/>
      <c r="D46" s="280"/>
      <c r="E46" s="280"/>
      <c r="F46" s="99"/>
      <c r="G46" s="99"/>
      <c r="H46" s="99"/>
      <c r="I46" s="99"/>
      <c r="J46" s="99"/>
      <c r="K46" s="99"/>
    </row>
    <row r="47" spans="1:11" x14ac:dyDescent="0.15">
      <c r="A47" s="19" t="s">
        <v>29</v>
      </c>
      <c r="B47" s="19"/>
      <c r="C47" s="19"/>
      <c r="D47" s="99"/>
      <c r="E47" s="99"/>
      <c r="F47" s="99"/>
      <c r="G47" s="99">
        <v>5.0999999999999996</v>
      </c>
      <c r="H47" s="99"/>
      <c r="I47" s="99"/>
      <c r="J47" s="99"/>
      <c r="K47" s="99"/>
    </row>
    <row r="48" spans="1:11" x14ac:dyDescent="0.15">
      <c r="A48" s="19" t="s">
        <v>61</v>
      </c>
      <c r="B48" s="19"/>
      <c r="C48" s="19"/>
      <c r="D48" s="99"/>
      <c r="E48" s="99"/>
      <c r="F48" s="99"/>
      <c r="G48" s="99">
        <v>1.7</v>
      </c>
      <c r="H48" s="99"/>
      <c r="I48" s="99"/>
      <c r="J48" s="99"/>
      <c r="K48" s="99"/>
    </row>
    <row r="49" spans="1:11" ht="63" x14ac:dyDescent="0.15">
      <c r="A49" s="290" t="s">
        <v>287</v>
      </c>
      <c r="B49" s="290"/>
      <c r="C49" s="290"/>
      <c r="D49" s="35"/>
      <c r="E49" s="35"/>
      <c r="F49" s="99"/>
      <c r="G49" s="99"/>
      <c r="H49" s="99"/>
      <c r="I49" s="99"/>
      <c r="J49" s="99"/>
      <c r="K49" s="99"/>
    </row>
    <row r="50" spans="1:11" x14ac:dyDescent="0.15">
      <c r="A50" s="19"/>
      <c r="B50" s="19"/>
      <c r="C50" s="19"/>
      <c r="D50" s="99"/>
      <c r="E50" s="99"/>
      <c r="F50" s="99"/>
      <c r="G50" s="99"/>
      <c r="H50" s="99"/>
      <c r="I50" s="99"/>
      <c r="J50" s="99"/>
      <c r="K50" s="99"/>
    </row>
    <row r="51" spans="1:11" x14ac:dyDescent="0.15">
      <c r="A51" s="100" t="s">
        <v>175</v>
      </c>
      <c r="B51" s="100"/>
      <c r="C51" s="100"/>
      <c r="D51" s="280"/>
      <c r="E51" s="280"/>
      <c r="F51" s="99"/>
      <c r="G51" s="99"/>
      <c r="H51" s="99"/>
      <c r="I51" s="99"/>
      <c r="J51" s="99"/>
      <c r="K51" s="99"/>
    </row>
    <row r="52" spans="1:11" x14ac:dyDescent="0.15">
      <c r="A52" s="19" t="s">
        <v>221</v>
      </c>
      <c r="B52" s="19"/>
      <c r="C52" s="19"/>
      <c r="D52" s="99"/>
      <c r="E52" s="99"/>
      <c r="F52" s="99"/>
      <c r="G52" s="99">
        <v>2.1</v>
      </c>
      <c r="H52" s="99">
        <v>2.1</v>
      </c>
      <c r="I52" s="99">
        <v>2.1</v>
      </c>
      <c r="J52" s="99">
        <v>2.1</v>
      </c>
      <c r="K52" s="99">
        <v>2.1</v>
      </c>
    </row>
    <row r="53" spans="1:11" x14ac:dyDescent="0.15">
      <c r="A53" s="19"/>
      <c r="B53" s="19"/>
      <c r="C53" s="19"/>
      <c r="D53" s="99"/>
      <c r="E53" s="99"/>
      <c r="F53" s="99"/>
      <c r="G53" s="99"/>
      <c r="H53" s="99"/>
      <c r="I53" s="99"/>
      <c r="J53" s="99"/>
      <c r="K53" s="99"/>
    </row>
    <row r="54" spans="1:11" x14ac:dyDescent="0.15">
      <c r="A54" s="300" t="s">
        <v>506</v>
      </c>
      <c r="B54" s="300"/>
      <c r="C54" s="300"/>
      <c r="D54" s="300"/>
      <c r="E54" s="300"/>
      <c r="F54" s="301"/>
      <c r="G54" s="301"/>
      <c r="H54" s="301"/>
      <c r="I54" s="301"/>
      <c r="J54" s="301"/>
      <c r="K54" s="302"/>
    </row>
    <row r="55" spans="1:11" x14ac:dyDescent="0.15">
      <c r="A55" s="17" t="s">
        <v>66</v>
      </c>
      <c r="B55" s="19"/>
      <c r="C55" s="19"/>
      <c r="D55" s="19"/>
      <c r="E55" s="19"/>
      <c r="F55" s="99"/>
      <c r="G55" s="99"/>
      <c r="H55" s="99"/>
      <c r="I55" s="99"/>
      <c r="J55" s="99"/>
      <c r="K55" s="99"/>
    </row>
    <row r="56" spans="1:11" x14ac:dyDescent="0.15">
      <c r="A56" s="203" t="s">
        <v>303</v>
      </c>
      <c r="B56" s="19"/>
      <c r="C56" s="99">
        <v>0.46100000000000002</v>
      </c>
      <c r="D56" s="99">
        <v>-5.5739999999999998</v>
      </c>
      <c r="E56" s="99">
        <v>-18.933</v>
      </c>
      <c r="F56" s="99">
        <v>6.9000000000000006E-2</v>
      </c>
      <c r="G56" s="99">
        <v>5.069</v>
      </c>
      <c r="H56" s="99">
        <v>5.069</v>
      </c>
      <c r="I56" s="99">
        <v>5.069</v>
      </c>
      <c r="J56" s="99">
        <v>5.069</v>
      </c>
      <c r="K56" s="99">
        <v>5.069</v>
      </c>
    </row>
    <row r="57" spans="1:11" ht="21" x14ac:dyDescent="0.15">
      <c r="A57" s="290" t="s">
        <v>487</v>
      </c>
      <c r="B57" s="19"/>
      <c r="C57" s="99"/>
      <c r="D57" s="99"/>
      <c r="E57" s="99"/>
      <c r="F57" s="99"/>
      <c r="G57" s="99"/>
      <c r="H57" s="99"/>
      <c r="I57" s="99"/>
      <c r="J57" s="99"/>
      <c r="K57" s="99"/>
    </row>
    <row r="58" spans="1:11" x14ac:dyDescent="0.15">
      <c r="A58" s="290" t="s">
        <v>29</v>
      </c>
      <c r="B58" s="19"/>
      <c r="C58" s="99"/>
      <c r="D58" s="99"/>
      <c r="E58" s="99"/>
      <c r="F58" s="99"/>
      <c r="G58" s="99"/>
      <c r="H58" s="99"/>
      <c r="I58" s="99"/>
      <c r="J58" s="99"/>
      <c r="K58" s="99"/>
    </row>
    <row r="59" spans="1:11" ht="31.5" x14ac:dyDescent="0.15">
      <c r="A59" s="290" t="s">
        <v>477</v>
      </c>
      <c r="B59" s="19"/>
      <c r="C59" s="99"/>
      <c r="D59" s="99"/>
      <c r="E59" s="99"/>
      <c r="F59" s="99"/>
      <c r="G59" s="99"/>
      <c r="H59" s="99"/>
      <c r="I59" s="99"/>
      <c r="J59" s="99"/>
      <c r="K59" s="99"/>
    </row>
    <row r="60" spans="1:11" ht="14.25" customHeight="1" x14ac:dyDescent="0.15">
      <c r="A60" s="290" t="s">
        <v>61</v>
      </c>
      <c r="B60" s="19"/>
      <c r="C60" s="99"/>
      <c r="D60" s="99"/>
      <c r="E60" s="99"/>
      <c r="F60" s="99"/>
      <c r="G60" s="99"/>
      <c r="H60" s="99"/>
      <c r="I60" s="99"/>
      <c r="J60" s="99"/>
      <c r="K60" s="99"/>
    </row>
    <row r="61" spans="1:11" ht="87" customHeight="1" x14ac:dyDescent="0.15">
      <c r="A61" s="290" t="s">
        <v>475</v>
      </c>
      <c r="B61" s="19"/>
      <c r="C61" s="99"/>
      <c r="D61" s="99"/>
      <c r="E61" s="99"/>
      <c r="F61" s="99"/>
      <c r="G61" s="99"/>
      <c r="H61" s="99"/>
      <c r="I61" s="99"/>
      <c r="J61" s="99"/>
      <c r="K61" s="99"/>
    </row>
    <row r="62" spans="1:11" x14ac:dyDescent="0.15">
      <c r="A62" s="203"/>
      <c r="B62" s="19"/>
      <c r="C62" s="99"/>
      <c r="D62" s="99"/>
      <c r="E62" s="99"/>
      <c r="F62" s="99"/>
      <c r="G62" s="99"/>
      <c r="H62" s="99"/>
      <c r="I62" s="99"/>
      <c r="J62" s="99"/>
      <c r="K62" s="99"/>
    </row>
    <row r="63" spans="1:11" x14ac:dyDescent="0.15">
      <c r="A63" s="216" t="s">
        <v>67</v>
      </c>
      <c r="B63" s="19"/>
      <c r="C63" s="99"/>
      <c r="D63" s="99"/>
      <c r="E63" s="99"/>
      <c r="F63" s="99"/>
      <c r="G63" s="99"/>
      <c r="H63" s="99"/>
      <c r="I63" s="99"/>
      <c r="J63" s="99"/>
      <c r="K63" s="99"/>
    </row>
    <row r="64" spans="1:11" x14ac:dyDescent="0.15">
      <c r="A64" s="100" t="s">
        <v>371</v>
      </c>
      <c r="B64" s="19"/>
      <c r="C64" s="99"/>
      <c r="D64" s="99"/>
      <c r="E64" s="99"/>
      <c r="F64" s="99"/>
      <c r="G64" s="99">
        <v>48.765000000000001</v>
      </c>
      <c r="H64" s="99">
        <v>48.765000000000001</v>
      </c>
      <c r="I64" s="99">
        <v>48.765000000000001</v>
      </c>
      <c r="J64" s="99">
        <v>48.765000000000001</v>
      </c>
      <c r="K64" s="99">
        <v>48.765000000000001</v>
      </c>
    </row>
    <row r="65" spans="1:11" ht="52.5" x14ac:dyDescent="0.15">
      <c r="A65" s="290" t="s">
        <v>395</v>
      </c>
      <c r="B65" s="19"/>
      <c r="C65" s="99"/>
      <c r="D65" s="99"/>
      <c r="E65" s="99"/>
      <c r="F65" s="99"/>
      <c r="G65" s="99"/>
      <c r="H65" s="99"/>
      <c r="I65" s="99"/>
      <c r="J65" s="99"/>
      <c r="K65" s="99"/>
    </row>
    <row r="66" spans="1:11" x14ac:dyDescent="0.15">
      <c r="A66" s="19"/>
      <c r="B66" s="19"/>
      <c r="C66" s="99"/>
      <c r="D66" s="99"/>
      <c r="E66" s="99"/>
      <c r="F66" s="99"/>
      <c r="G66" s="99"/>
      <c r="H66" s="99"/>
      <c r="I66" s="99"/>
      <c r="J66" s="99"/>
      <c r="K66" s="99"/>
    </row>
    <row r="67" spans="1:11" x14ac:dyDescent="0.15">
      <c r="A67" s="100" t="s">
        <v>370</v>
      </c>
      <c r="B67" s="100"/>
      <c r="C67" s="280"/>
      <c r="D67" s="99"/>
      <c r="E67" s="99"/>
      <c r="F67" s="99"/>
      <c r="G67" s="99"/>
      <c r="H67" s="99">
        <v>36.073999999999998</v>
      </c>
      <c r="I67" s="99">
        <v>40.670999999999999</v>
      </c>
      <c r="J67" s="99">
        <v>40.670999999999999</v>
      </c>
      <c r="K67" s="99">
        <v>40.670999999999999</v>
      </c>
    </row>
    <row r="68" spans="1:11" ht="52.5" x14ac:dyDescent="0.15">
      <c r="A68" s="290" t="s">
        <v>397</v>
      </c>
      <c r="B68" s="19"/>
      <c r="C68" s="99"/>
      <c r="D68" s="99"/>
      <c r="E68" s="99"/>
      <c r="F68" s="99"/>
      <c r="G68" s="99"/>
      <c r="H68" s="99"/>
      <c r="I68" s="99"/>
      <c r="J68" s="99"/>
      <c r="K68" s="99"/>
    </row>
    <row r="69" spans="1:11" x14ac:dyDescent="0.15">
      <c r="A69" s="19"/>
      <c r="B69" s="19"/>
      <c r="C69" s="99"/>
      <c r="D69" s="99"/>
      <c r="E69" s="99"/>
      <c r="F69" s="99"/>
      <c r="G69" s="99"/>
      <c r="H69" s="99"/>
      <c r="I69" s="99"/>
      <c r="J69" s="99"/>
      <c r="K69" s="99"/>
    </row>
    <row r="70" spans="1:11" x14ac:dyDescent="0.15">
      <c r="A70" s="100" t="s">
        <v>306</v>
      </c>
      <c r="B70" s="100"/>
      <c r="C70" s="280"/>
      <c r="D70" s="99"/>
      <c r="E70" s="99"/>
      <c r="F70" s="99"/>
      <c r="G70" s="99">
        <v>3.903</v>
      </c>
      <c r="H70" s="99"/>
      <c r="I70" s="99"/>
      <c r="J70" s="99"/>
      <c r="K70" s="99"/>
    </row>
    <row r="71" spans="1:11" ht="52.5" x14ac:dyDescent="0.15">
      <c r="A71" s="291" t="s">
        <v>503</v>
      </c>
      <c r="B71" s="19"/>
      <c r="C71" s="99"/>
      <c r="D71" s="99"/>
      <c r="E71" s="99"/>
      <c r="F71" s="99"/>
      <c r="G71" s="99"/>
      <c r="H71" s="99"/>
      <c r="I71" s="99"/>
      <c r="J71" s="99"/>
      <c r="K71" s="99"/>
    </row>
    <row r="72" spans="1:11" x14ac:dyDescent="0.15">
      <c r="A72" s="290"/>
      <c r="B72" s="19"/>
      <c r="C72" s="99"/>
      <c r="D72" s="99"/>
      <c r="E72" s="99"/>
      <c r="F72" s="99"/>
      <c r="G72" s="99"/>
      <c r="H72" s="99"/>
      <c r="I72" s="99"/>
      <c r="J72" s="99"/>
      <c r="K72" s="99"/>
    </row>
    <row r="73" spans="1:11" x14ac:dyDescent="0.15">
      <c r="A73" s="100" t="s">
        <v>307</v>
      </c>
      <c r="B73" s="100"/>
      <c r="C73" s="280"/>
      <c r="D73" s="99"/>
      <c r="E73" s="99"/>
      <c r="F73" s="99"/>
      <c r="G73" s="99">
        <v>2.9830000000000001</v>
      </c>
      <c r="H73" s="99"/>
      <c r="I73" s="99"/>
      <c r="J73" s="99"/>
      <c r="K73" s="99"/>
    </row>
    <row r="74" spans="1:11" ht="105" x14ac:dyDescent="0.15">
      <c r="A74" s="290" t="s">
        <v>493</v>
      </c>
      <c r="B74" s="19"/>
      <c r="C74" s="99"/>
      <c r="D74" s="99"/>
      <c r="E74" s="99"/>
      <c r="F74" s="99"/>
      <c r="G74" s="99"/>
      <c r="H74" s="99"/>
      <c r="I74" s="99"/>
      <c r="J74" s="99"/>
      <c r="K74" s="99"/>
    </row>
    <row r="75" spans="1:11" x14ac:dyDescent="0.15">
      <c r="A75" s="290"/>
      <c r="B75" s="19"/>
      <c r="C75" s="99"/>
      <c r="D75" s="99"/>
      <c r="E75" s="99"/>
      <c r="F75" s="99"/>
      <c r="G75" s="99"/>
      <c r="H75" s="99"/>
      <c r="I75" s="99"/>
      <c r="J75" s="99"/>
      <c r="K75" s="99"/>
    </row>
    <row r="76" spans="1:11" x14ac:dyDescent="0.15">
      <c r="A76" s="100" t="s">
        <v>175</v>
      </c>
      <c r="B76" s="100"/>
      <c r="C76" s="280"/>
      <c r="D76" s="99"/>
      <c r="E76" s="99"/>
      <c r="F76" s="99"/>
      <c r="G76" s="99">
        <v>2.6240000000000001</v>
      </c>
      <c r="H76" s="99"/>
      <c r="I76" s="99"/>
      <c r="J76" s="99"/>
      <c r="K76" s="99"/>
    </row>
    <row r="77" spans="1:11" x14ac:dyDescent="0.15">
      <c r="A77" s="101"/>
      <c r="B77" s="101"/>
      <c r="C77" s="368"/>
      <c r="D77" s="368"/>
      <c r="E77" s="368"/>
      <c r="F77" s="21"/>
      <c r="G77" s="21"/>
      <c r="H77" s="21"/>
      <c r="I77" s="21"/>
      <c r="J77" s="21"/>
      <c r="K77" s="21"/>
    </row>
    <row r="78" spans="1:11" x14ac:dyDescent="0.15">
      <c r="A78" s="3"/>
      <c r="B78" s="1"/>
      <c r="C78" s="1"/>
      <c r="D78" s="1"/>
      <c r="E78" s="1"/>
      <c r="F78" s="1"/>
      <c r="G78" s="1"/>
      <c r="H78" s="1"/>
      <c r="I78" s="1"/>
      <c r="J78" s="1"/>
      <c r="K78" s="1"/>
    </row>
    <row r="79" spans="1:11" x14ac:dyDescent="0.15">
      <c r="A79" s="3"/>
      <c r="B79" s="66"/>
      <c r="C79" s="66"/>
      <c r="D79" s="66"/>
      <c r="E79" s="66"/>
      <c r="F79" s="66"/>
      <c r="G79" s="66"/>
      <c r="H79" s="66"/>
      <c r="I79" s="66"/>
      <c r="J79" s="66"/>
      <c r="K79" s="66"/>
    </row>
  </sheetData>
  <mergeCells count="6">
    <mergeCell ref="A54:K54"/>
    <mergeCell ref="A33:K33"/>
    <mergeCell ref="A13:K13"/>
    <mergeCell ref="A1:K1"/>
    <mergeCell ref="A15:E15"/>
    <mergeCell ref="A20:E20"/>
  </mergeCells>
  <pageMargins left="0.11811023622047245" right="0.11811023622047245" top="0.74803149606299213" bottom="0.74803149606299213" header="0.31496062992125984" footer="0.31496062992125984"/>
  <pageSetup paperSize="9" scale="80" orientation="portrait"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59999389629810485"/>
  </sheetPr>
  <dimension ref="A1:K37"/>
  <sheetViews>
    <sheetView workbookViewId="0">
      <selection activeCell="B3" sqref="B3"/>
    </sheetView>
  </sheetViews>
  <sheetFormatPr defaultColWidth="9.140625" defaultRowHeight="14.25" customHeight="1" x14ac:dyDescent="0.15"/>
  <cols>
    <col min="1" max="1" width="44.85546875" style="5" customWidth="1"/>
    <col min="2" max="11" width="9.5703125" style="5" customWidth="1"/>
    <col min="12" max="16384" width="9.140625" style="5"/>
  </cols>
  <sheetData>
    <row r="1" spans="1:11" ht="18.600000000000001" customHeight="1" x14ac:dyDescent="0.25">
      <c r="A1" s="299" t="s">
        <v>80</v>
      </c>
      <c r="B1" s="299"/>
      <c r="C1" s="299"/>
      <c r="D1" s="299"/>
      <c r="E1" s="299"/>
      <c r="F1" s="299"/>
      <c r="G1" s="299"/>
      <c r="H1" s="299"/>
      <c r="I1" s="299"/>
      <c r="J1" s="299"/>
      <c r="K1" s="296"/>
    </row>
    <row r="2" spans="1:11" ht="14.25" customHeight="1" x14ac:dyDescent="0.15">
      <c r="A2" s="16"/>
      <c r="B2" s="16">
        <v>2021</v>
      </c>
      <c r="C2" s="16">
        <v>2022</v>
      </c>
      <c r="D2" s="16">
        <v>2023</v>
      </c>
      <c r="E2" s="16">
        <v>2024</v>
      </c>
      <c r="F2" s="16">
        <v>2025</v>
      </c>
      <c r="G2" s="16">
        <v>2026</v>
      </c>
      <c r="H2" s="16">
        <v>2027</v>
      </c>
      <c r="I2" s="16">
        <v>2028</v>
      </c>
      <c r="J2" s="16">
        <v>2029</v>
      </c>
      <c r="K2" s="16">
        <v>2030</v>
      </c>
    </row>
    <row r="3" spans="1:11" ht="14.25" customHeight="1" x14ac:dyDescent="0.15">
      <c r="A3" s="17" t="s">
        <v>212</v>
      </c>
      <c r="B3" s="25">
        <v>840.65</v>
      </c>
      <c r="C3" s="25">
        <v>897.07600000000002</v>
      </c>
      <c r="D3" s="25">
        <v>943.81299999999999</v>
      </c>
      <c r="E3" s="25">
        <v>1006.494</v>
      </c>
      <c r="F3" s="25">
        <v>1013.606</v>
      </c>
      <c r="G3" s="25">
        <v>1013.606</v>
      </c>
      <c r="H3" s="25">
        <v>1013.606</v>
      </c>
      <c r="I3" s="25">
        <v>1013.606</v>
      </c>
      <c r="J3" s="25">
        <v>1013.606</v>
      </c>
      <c r="K3" s="25">
        <v>1013.606</v>
      </c>
    </row>
    <row r="4" spans="1:11" ht="14.25" customHeight="1" x14ac:dyDescent="0.15">
      <c r="A4" s="19" t="s">
        <v>308</v>
      </c>
      <c r="B4" s="99"/>
      <c r="C4" s="99"/>
      <c r="D4" s="99"/>
      <c r="E4" s="99">
        <v>0</v>
      </c>
      <c r="F4" s="25"/>
      <c r="G4" s="25"/>
      <c r="H4" s="25"/>
      <c r="I4" s="25"/>
      <c r="J4" s="25"/>
      <c r="K4" s="25"/>
    </row>
    <row r="5" spans="1:11" ht="14.25" customHeight="1" x14ac:dyDescent="0.15">
      <c r="A5" s="19" t="s">
        <v>309</v>
      </c>
      <c r="B5" s="99">
        <v>0</v>
      </c>
      <c r="C5" s="99">
        <v>0</v>
      </c>
      <c r="D5" s="99">
        <v>16.128000000000043</v>
      </c>
      <c r="E5" s="99">
        <v>0</v>
      </c>
      <c r="F5" s="25"/>
      <c r="G5" s="25"/>
      <c r="H5" s="25"/>
      <c r="I5" s="25"/>
      <c r="J5" s="25"/>
      <c r="K5" s="25"/>
    </row>
    <row r="6" spans="1:11" ht="14.25" customHeight="1" x14ac:dyDescent="0.15">
      <c r="A6" s="19" t="s">
        <v>213</v>
      </c>
      <c r="B6" s="99"/>
      <c r="C6" s="99"/>
      <c r="D6" s="99"/>
      <c r="E6" s="99"/>
      <c r="F6" s="26">
        <v>46.964999999999918</v>
      </c>
      <c r="G6" s="26">
        <v>46.964999999999918</v>
      </c>
      <c r="H6" s="26">
        <v>46.964999999999918</v>
      </c>
      <c r="I6" s="26">
        <v>46.964999999999918</v>
      </c>
      <c r="J6" s="26">
        <v>46.964999999999918</v>
      </c>
      <c r="K6" s="26">
        <v>46.964999999999918</v>
      </c>
    </row>
    <row r="7" spans="1:11" ht="14.25" customHeight="1" x14ac:dyDescent="0.15">
      <c r="A7" s="19" t="s">
        <v>288</v>
      </c>
      <c r="B7" s="26">
        <v>0</v>
      </c>
      <c r="C7" s="26">
        <v>0</v>
      </c>
      <c r="D7" s="26">
        <v>0</v>
      </c>
      <c r="E7" s="26">
        <v>0</v>
      </c>
      <c r="F7" s="26">
        <v>-3.5639999999998508</v>
      </c>
      <c r="G7" s="26">
        <v>4.5199999999999818</v>
      </c>
      <c r="H7" s="26">
        <v>4.5199999999999818</v>
      </c>
      <c r="I7" s="26">
        <v>4.5199999999999818</v>
      </c>
      <c r="J7" s="26">
        <v>4.5199999999999818</v>
      </c>
      <c r="K7" s="26">
        <v>4.5199999999999818</v>
      </c>
    </row>
    <row r="8" spans="1:11" ht="14.25" customHeight="1" x14ac:dyDescent="0.15">
      <c r="A8" s="100" t="s">
        <v>289</v>
      </c>
      <c r="B8" s="172">
        <v>0</v>
      </c>
      <c r="C8" s="172">
        <v>0</v>
      </c>
      <c r="D8" s="172">
        <v>16.128000000000043</v>
      </c>
      <c r="E8" s="172">
        <v>0</v>
      </c>
      <c r="F8" s="172">
        <v>43.401000000000067</v>
      </c>
      <c r="G8" s="172">
        <v>51.4849999999999</v>
      </c>
      <c r="H8" s="172">
        <v>51.4849999999999</v>
      </c>
      <c r="I8" s="172">
        <v>51.4849999999999</v>
      </c>
      <c r="J8" s="172">
        <v>51.4849999999999</v>
      </c>
      <c r="K8" s="172">
        <v>51.4849999999999</v>
      </c>
    </row>
    <row r="9" spans="1:11" ht="14.25" customHeight="1" x14ac:dyDescent="0.15">
      <c r="A9" s="22" t="s">
        <v>290</v>
      </c>
      <c r="B9" s="27">
        <v>840.65</v>
      </c>
      <c r="C9" s="27">
        <v>897.07600000000002</v>
      </c>
      <c r="D9" s="27">
        <v>959.94100000000003</v>
      </c>
      <c r="E9" s="27">
        <v>1006.494</v>
      </c>
      <c r="F9" s="27">
        <v>1057.0070000000001</v>
      </c>
      <c r="G9" s="27">
        <v>1065.0909999999999</v>
      </c>
      <c r="H9" s="27">
        <v>1065.0909999999999</v>
      </c>
      <c r="I9" s="27">
        <v>1065.0909999999999</v>
      </c>
      <c r="J9" s="27">
        <v>1065.0909999999999</v>
      </c>
      <c r="K9" s="27">
        <v>1065.0909999999999</v>
      </c>
    </row>
    <row r="10" spans="1:11" ht="10.5" x14ac:dyDescent="0.15">
      <c r="A10" s="17"/>
      <c r="B10" s="17"/>
      <c r="C10" s="17"/>
      <c r="D10" s="17"/>
      <c r="E10" s="17"/>
      <c r="F10" s="18"/>
      <c r="G10" s="18"/>
      <c r="H10" s="18"/>
      <c r="I10" s="18"/>
      <c r="J10" s="18"/>
      <c r="K10" s="18"/>
    </row>
    <row r="11" spans="1:11" ht="21" customHeight="1" x14ac:dyDescent="0.25">
      <c r="A11" s="304" t="s">
        <v>522</v>
      </c>
      <c r="B11" s="304"/>
      <c r="C11" s="304"/>
      <c r="D11" s="304"/>
      <c r="E11" s="304"/>
      <c r="F11" s="305"/>
      <c r="G11" s="305"/>
      <c r="H11" s="305"/>
      <c r="I11" s="305"/>
      <c r="J11" s="305"/>
      <c r="K11" s="297"/>
    </row>
    <row r="12" spans="1:11" ht="14.25" customHeight="1" x14ac:dyDescent="0.15">
      <c r="A12" s="51"/>
      <c r="B12" s="184"/>
      <c r="C12" s="184"/>
      <c r="D12" s="184"/>
      <c r="E12" s="184"/>
      <c r="F12" s="52"/>
      <c r="G12" s="52"/>
      <c r="H12" s="52"/>
      <c r="I12" s="52"/>
      <c r="J12" s="52"/>
      <c r="K12" s="87"/>
    </row>
    <row r="13" spans="1:11" ht="14.25" customHeight="1" x14ac:dyDescent="0.15">
      <c r="A13" s="300" t="s">
        <v>310</v>
      </c>
      <c r="B13" s="300"/>
      <c r="C13" s="300"/>
      <c r="D13" s="300"/>
      <c r="E13" s="301"/>
      <c r="F13" s="217"/>
      <c r="G13" s="217"/>
      <c r="H13" s="217"/>
      <c r="I13" s="217"/>
      <c r="J13" s="217"/>
      <c r="K13" s="217"/>
    </row>
    <row r="14" spans="1:11" ht="14.25" customHeight="1" x14ac:dyDescent="0.15">
      <c r="A14" s="15" t="s">
        <v>66</v>
      </c>
      <c r="B14" s="15"/>
      <c r="C14" s="15"/>
      <c r="D14" s="15"/>
      <c r="E14" s="219"/>
      <c r="F14" s="219"/>
      <c r="G14" s="219"/>
      <c r="H14" s="219"/>
      <c r="I14" s="219"/>
      <c r="J14" s="219"/>
      <c r="K14" s="219"/>
    </row>
    <row r="15" spans="1:11" ht="14.25" customHeight="1" x14ac:dyDescent="0.15">
      <c r="A15" s="203" t="s">
        <v>296</v>
      </c>
      <c r="B15" s="204"/>
      <c r="C15" s="204"/>
      <c r="D15" s="204"/>
      <c r="E15" s="97">
        <v>0</v>
      </c>
      <c r="F15" s="219"/>
      <c r="G15" s="219"/>
      <c r="H15" s="219"/>
      <c r="I15" s="219"/>
      <c r="J15" s="219"/>
      <c r="K15" s="219"/>
    </row>
    <row r="16" spans="1:11" ht="33.75" customHeight="1" x14ac:dyDescent="0.15">
      <c r="A16" s="219" t="s">
        <v>347</v>
      </c>
      <c r="B16" s="204"/>
      <c r="C16" s="204"/>
      <c r="D16" s="204"/>
      <c r="E16" s="204"/>
      <c r="F16" s="219"/>
      <c r="G16" s="219"/>
      <c r="H16" s="219"/>
      <c r="I16" s="219"/>
      <c r="J16" s="219"/>
      <c r="K16" s="219"/>
    </row>
    <row r="17" spans="1:11" ht="14.25" customHeight="1" x14ac:dyDescent="0.15">
      <c r="A17" s="203"/>
      <c r="B17" s="204"/>
      <c r="C17" s="204"/>
      <c r="D17" s="204"/>
      <c r="E17" s="204"/>
      <c r="F17" s="219"/>
      <c r="G17" s="219"/>
      <c r="H17" s="219"/>
      <c r="I17" s="219"/>
      <c r="J17" s="219"/>
      <c r="K17" s="219"/>
    </row>
    <row r="18" spans="1:11" ht="14.25" customHeight="1" x14ac:dyDescent="0.15">
      <c r="A18" s="300" t="s">
        <v>311</v>
      </c>
      <c r="B18" s="301"/>
      <c r="C18" s="301"/>
      <c r="D18" s="301"/>
      <c r="E18" s="302"/>
      <c r="F18" s="217"/>
      <c r="G18" s="217"/>
      <c r="H18" s="217"/>
      <c r="I18" s="217"/>
      <c r="J18" s="217"/>
      <c r="K18" s="217"/>
    </row>
    <row r="19" spans="1:11" ht="14.25" customHeight="1" x14ac:dyDescent="0.15">
      <c r="A19" s="205" t="s">
        <v>66</v>
      </c>
      <c r="B19" s="219"/>
      <c r="C19" s="219"/>
      <c r="D19" s="219"/>
      <c r="E19" s="219"/>
      <c r="F19" s="219"/>
      <c r="G19" s="219"/>
      <c r="H19" s="219"/>
      <c r="I19" s="219"/>
      <c r="J19" s="219"/>
      <c r="K19" s="219"/>
    </row>
    <row r="20" spans="1:11" ht="14.25" customHeight="1" x14ac:dyDescent="0.15">
      <c r="A20" s="203" t="s">
        <v>300</v>
      </c>
      <c r="B20" s="204"/>
      <c r="C20" s="204"/>
      <c r="D20" s="97">
        <v>16.128</v>
      </c>
      <c r="E20" s="204"/>
      <c r="F20" s="219"/>
      <c r="G20" s="219"/>
      <c r="H20" s="219"/>
      <c r="I20" s="219"/>
      <c r="J20" s="219"/>
      <c r="K20" s="219"/>
    </row>
    <row r="21" spans="1:11" ht="47.25" customHeight="1" x14ac:dyDescent="0.15">
      <c r="A21" s="219" t="s">
        <v>348</v>
      </c>
      <c r="B21" s="204"/>
      <c r="C21" s="204"/>
      <c r="D21" s="204"/>
      <c r="E21" s="204"/>
      <c r="F21" s="219"/>
      <c r="G21" s="219"/>
      <c r="H21" s="219"/>
      <c r="I21" s="219"/>
      <c r="J21" s="219"/>
      <c r="K21" s="219"/>
    </row>
    <row r="22" spans="1:11" ht="14.25" customHeight="1" x14ac:dyDescent="0.15">
      <c r="A22" s="218"/>
      <c r="B22" s="218"/>
      <c r="C22" s="218"/>
      <c r="D22" s="218"/>
      <c r="E22" s="218"/>
      <c r="F22" s="219"/>
      <c r="G22" s="219"/>
      <c r="H22" s="219"/>
      <c r="I22" s="219"/>
      <c r="J22" s="219"/>
      <c r="K22" s="219"/>
    </row>
    <row r="23" spans="1:11" ht="14.25" customHeight="1" x14ac:dyDescent="0.25">
      <c r="A23" s="300" t="s">
        <v>214</v>
      </c>
      <c r="B23" s="300"/>
      <c r="C23" s="300"/>
      <c r="D23" s="300"/>
      <c r="E23" s="300"/>
      <c r="F23" s="301"/>
      <c r="G23" s="301"/>
      <c r="H23" s="301"/>
      <c r="I23" s="301"/>
      <c r="J23" s="301"/>
      <c r="K23" s="309"/>
    </row>
    <row r="24" spans="1:11" ht="14.25" customHeight="1" x14ac:dyDescent="0.15">
      <c r="A24" s="34" t="s">
        <v>66</v>
      </c>
      <c r="B24" s="34"/>
      <c r="C24" s="34"/>
      <c r="D24" s="34"/>
      <c r="E24" s="34"/>
      <c r="F24" s="51"/>
      <c r="G24" s="51"/>
      <c r="H24" s="51"/>
      <c r="I24" s="51"/>
      <c r="J24" s="51"/>
      <c r="K24" s="86"/>
    </row>
    <row r="25" spans="1:11" ht="10.5" x14ac:dyDescent="0.15">
      <c r="A25" s="36" t="s">
        <v>215</v>
      </c>
      <c r="B25" s="178"/>
      <c r="C25" s="178"/>
      <c r="D25" s="178"/>
      <c r="E25" s="178"/>
      <c r="F25" s="24">
        <v>46.965000000000003</v>
      </c>
      <c r="G25" s="24">
        <v>46.965000000000003</v>
      </c>
      <c r="H25" s="24">
        <v>46.965000000000003</v>
      </c>
      <c r="I25" s="24">
        <v>46.965000000000003</v>
      </c>
      <c r="J25" s="24">
        <v>46.965000000000003</v>
      </c>
      <c r="K25" s="24">
        <v>46.965000000000003</v>
      </c>
    </row>
    <row r="26" spans="1:11" ht="10.5" x14ac:dyDescent="0.15">
      <c r="A26" s="178"/>
      <c r="B26" s="178"/>
      <c r="C26" s="178"/>
      <c r="D26" s="178"/>
      <c r="E26" s="178"/>
      <c r="F26" s="24"/>
      <c r="G26" s="24"/>
      <c r="H26" s="24"/>
      <c r="I26" s="24"/>
      <c r="J26" s="24"/>
      <c r="K26" s="24"/>
    </row>
    <row r="27" spans="1:11" ht="15" x14ac:dyDescent="0.25">
      <c r="A27" s="300" t="s">
        <v>302</v>
      </c>
      <c r="B27" s="300"/>
      <c r="C27" s="300"/>
      <c r="D27" s="300"/>
      <c r="E27" s="300"/>
      <c r="F27" s="301"/>
      <c r="G27" s="301"/>
      <c r="H27" s="301"/>
      <c r="I27" s="301"/>
      <c r="J27" s="301"/>
      <c r="K27" s="309"/>
    </row>
    <row r="28" spans="1:11" ht="10.5" x14ac:dyDescent="0.15">
      <c r="A28" s="14" t="s">
        <v>66</v>
      </c>
      <c r="B28" s="178"/>
      <c r="C28" s="178"/>
      <c r="D28" s="178"/>
      <c r="E28" s="178"/>
      <c r="F28" s="24"/>
      <c r="G28" s="24"/>
      <c r="H28" s="24"/>
      <c r="I28" s="24"/>
      <c r="J28" s="24"/>
      <c r="K28" s="24"/>
    </row>
    <row r="29" spans="1:11" ht="10.5" x14ac:dyDescent="0.15">
      <c r="A29" s="203" t="s">
        <v>303</v>
      </c>
      <c r="B29" s="178"/>
      <c r="C29" s="178"/>
      <c r="D29" s="178"/>
      <c r="E29" s="178"/>
      <c r="F29" s="24">
        <v>-3.5640000000000001</v>
      </c>
      <c r="G29" s="24">
        <v>-3.5640000000000001</v>
      </c>
      <c r="H29" s="24">
        <v>-3.5640000000000001</v>
      </c>
      <c r="I29" s="24">
        <v>-3.5640000000000001</v>
      </c>
      <c r="J29" s="24">
        <v>-3.5640000000000001</v>
      </c>
      <c r="K29" s="24">
        <v>-3.5640000000000001</v>
      </c>
    </row>
    <row r="30" spans="1:11" ht="31.5" x14ac:dyDescent="0.15">
      <c r="A30" s="278" t="s">
        <v>476</v>
      </c>
      <c r="B30" s="178"/>
      <c r="C30" s="178"/>
      <c r="D30" s="178"/>
      <c r="E30" s="178"/>
      <c r="F30" s="24"/>
      <c r="G30" s="24"/>
      <c r="H30" s="24"/>
      <c r="I30" s="24"/>
      <c r="J30" s="24"/>
      <c r="K30" s="24"/>
    </row>
    <row r="31" spans="1:11" ht="10.5" x14ac:dyDescent="0.15">
      <c r="A31" s="203"/>
      <c r="B31" s="178"/>
      <c r="C31" s="178"/>
      <c r="D31" s="178"/>
      <c r="E31" s="178"/>
      <c r="F31" s="24"/>
      <c r="G31" s="24"/>
      <c r="H31" s="24"/>
      <c r="I31" s="24"/>
      <c r="J31" s="24"/>
      <c r="K31" s="24"/>
    </row>
    <row r="32" spans="1:11" ht="10.5" x14ac:dyDescent="0.15">
      <c r="A32" s="216" t="s">
        <v>67</v>
      </c>
      <c r="B32" s="178"/>
      <c r="C32" s="178"/>
      <c r="D32" s="178"/>
      <c r="E32" s="178"/>
      <c r="F32" s="24"/>
      <c r="G32" s="24">
        <v>8.0839999999999996</v>
      </c>
      <c r="H32" s="24">
        <v>8.0839999999999996</v>
      </c>
      <c r="I32" s="24">
        <v>8.0839999999999996</v>
      </c>
      <c r="J32" s="24">
        <v>8.0839999999999996</v>
      </c>
      <c r="K32" s="24">
        <v>8.0839999999999996</v>
      </c>
    </row>
    <row r="33" spans="1:11" ht="10.5" x14ac:dyDescent="0.15">
      <c r="A33" s="37" t="s">
        <v>371</v>
      </c>
      <c r="B33" s="178"/>
      <c r="C33" s="178"/>
      <c r="D33" s="178"/>
      <c r="E33" s="178"/>
      <c r="F33" s="24"/>
      <c r="G33" s="24"/>
      <c r="H33" s="24"/>
      <c r="I33" s="24"/>
      <c r="J33" s="24"/>
      <c r="K33" s="24"/>
    </row>
    <row r="34" spans="1:11" ht="52.5" x14ac:dyDescent="0.15">
      <c r="A34" s="231" t="s">
        <v>395</v>
      </c>
      <c r="B34" s="178"/>
      <c r="C34" s="178"/>
      <c r="D34" s="178"/>
      <c r="E34" s="178"/>
      <c r="F34" s="24"/>
      <c r="G34" s="24"/>
      <c r="H34" s="24"/>
      <c r="I34" s="24"/>
      <c r="J34" s="24"/>
      <c r="K34" s="24"/>
    </row>
    <row r="35" spans="1:11" ht="14.25" customHeight="1" x14ac:dyDescent="0.15">
      <c r="A35" s="20"/>
      <c r="B35" s="177"/>
      <c r="C35" s="177"/>
      <c r="D35" s="177"/>
      <c r="E35" s="177"/>
      <c r="F35" s="21"/>
      <c r="G35" s="21"/>
      <c r="H35" s="21"/>
      <c r="I35" s="21"/>
      <c r="J35" s="21"/>
      <c r="K35" s="21"/>
    </row>
    <row r="36" spans="1:11" ht="14.25" customHeight="1" x14ac:dyDescent="0.15">
      <c r="A36" s="3"/>
      <c r="B36" s="1"/>
      <c r="C36" s="1"/>
      <c r="D36" s="1"/>
      <c r="E36" s="1"/>
      <c r="F36" s="1"/>
      <c r="G36" s="1"/>
      <c r="H36" s="1"/>
      <c r="I36" s="1"/>
      <c r="J36" s="1"/>
      <c r="K36" s="1"/>
    </row>
    <row r="37" spans="1:11" ht="14.25" customHeight="1" x14ac:dyDescent="0.15">
      <c r="A37" s="4"/>
      <c r="B37" s="8"/>
      <c r="C37" s="8"/>
      <c r="D37" s="8"/>
      <c r="E37" s="8"/>
      <c r="F37" s="8"/>
      <c r="G37" s="8"/>
      <c r="H37" s="8"/>
      <c r="I37" s="8"/>
      <c r="J37" s="8"/>
      <c r="K37" s="8"/>
    </row>
  </sheetData>
  <mergeCells count="6">
    <mergeCell ref="A27:K27"/>
    <mergeCell ref="A1:K1"/>
    <mergeCell ref="A11:K11"/>
    <mergeCell ref="A23:K23"/>
    <mergeCell ref="A13:E13"/>
    <mergeCell ref="A18:E1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59999389629810485"/>
  </sheetPr>
  <dimension ref="A1:K48"/>
  <sheetViews>
    <sheetView topLeftCell="A11" workbookViewId="0">
      <selection activeCell="D20" sqref="D20"/>
    </sheetView>
  </sheetViews>
  <sheetFormatPr defaultColWidth="9.140625" defaultRowHeight="10.5" x14ac:dyDescent="0.15"/>
  <cols>
    <col min="1" max="1" width="51.140625" style="5" customWidth="1"/>
    <col min="2" max="11" width="8" style="5" customWidth="1"/>
    <col min="12" max="16384" width="9.140625" style="5"/>
  </cols>
  <sheetData>
    <row r="1" spans="1:11" ht="18.75" customHeight="1" x14ac:dyDescent="0.25">
      <c r="A1" s="299" t="s">
        <v>264</v>
      </c>
      <c r="B1" s="299"/>
      <c r="C1" s="299"/>
      <c r="D1" s="299"/>
      <c r="E1" s="299"/>
      <c r="F1" s="299"/>
      <c r="G1" s="299"/>
      <c r="H1" s="299"/>
      <c r="I1" s="299"/>
      <c r="J1" s="299"/>
      <c r="K1" s="296"/>
    </row>
    <row r="2" spans="1:11" ht="17.25" customHeight="1" x14ac:dyDescent="0.15">
      <c r="A2" s="16"/>
      <c r="B2" s="16">
        <v>2021</v>
      </c>
      <c r="C2" s="16">
        <v>2022</v>
      </c>
      <c r="D2" s="16">
        <v>2023</v>
      </c>
      <c r="E2" s="16">
        <v>2024</v>
      </c>
      <c r="F2" s="16">
        <v>2025</v>
      </c>
      <c r="G2" s="16">
        <v>2026</v>
      </c>
      <c r="H2" s="16">
        <v>2027</v>
      </c>
      <c r="I2" s="16">
        <v>2028</v>
      </c>
      <c r="J2" s="16">
        <v>2029</v>
      </c>
      <c r="K2" s="16">
        <v>2030</v>
      </c>
    </row>
    <row r="3" spans="1:11" ht="17.25" customHeight="1" x14ac:dyDescent="0.15">
      <c r="A3" s="17" t="s">
        <v>212</v>
      </c>
      <c r="B3" s="25">
        <v>131.47800000000001</v>
      </c>
      <c r="C3" s="25">
        <v>142.06700000000001</v>
      </c>
      <c r="D3" s="25">
        <v>224.327</v>
      </c>
      <c r="E3" s="25">
        <v>233.852</v>
      </c>
      <c r="F3" s="25">
        <v>225.27500000000001</v>
      </c>
      <c r="G3" s="25">
        <v>225.27500000000001</v>
      </c>
      <c r="H3" s="25">
        <v>217.07</v>
      </c>
      <c r="I3" s="25">
        <v>214.339</v>
      </c>
      <c r="J3" s="25">
        <v>208.53100000000001</v>
      </c>
      <c r="K3" s="25">
        <v>208.53100000000001</v>
      </c>
    </row>
    <row r="4" spans="1:11" ht="17.25" customHeight="1" x14ac:dyDescent="0.15">
      <c r="A4" s="19" t="s">
        <v>308</v>
      </c>
      <c r="B4" s="99"/>
      <c r="C4" s="99"/>
      <c r="D4" s="99"/>
      <c r="E4" s="99">
        <v>-2.0619999999999998</v>
      </c>
      <c r="F4" s="25"/>
      <c r="G4" s="25"/>
      <c r="H4" s="25"/>
      <c r="I4" s="25"/>
      <c r="J4" s="25"/>
      <c r="K4" s="25"/>
    </row>
    <row r="5" spans="1:11" ht="17.25" customHeight="1" x14ac:dyDescent="0.15">
      <c r="A5" s="19" t="s">
        <v>309</v>
      </c>
      <c r="B5" s="99">
        <v>0</v>
      </c>
      <c r="C5" s="99">
        <v>-9.9999999999322853E-4</v>
      </c>
      <c r="D5" s="99">
        <v>-10.068000000000012</v>
      </c>
      <c r="E5" s="99">
        <v>-8.4376949871511897E-15</v>
      </c>
      <c r="F5" s="25"/>
      <c r="G5" s="25"/>
      <c r="H5" s="25"/>
      <c r="I5" s="25"/>
      <c r="J5" s="25"/>
      <c r="K5" s="25"/>
    </row>
    <row r="6" spans="1:11" ht="17.25" customHeight="1" x14ac:dyDescent="0.15">
      <c r="A6" s="19" t="s">
        <v>213</v>
      </c>
      <c r="B6" s="99"/>
      <c r="C6" s="99"/>
      <c r="D6" s="99"/>
      <c r="E6" s="99"/>
      <c r="F6" s="26">
        <v>13.962999999999994</v>
      </c>
      <c r="G6" s="26">
        <v>13.962999999999994</v>
      </c>
      <c r="H6" s="26">
        <v>13.598000000000013</v>
      </c>
      <c r="I6" s="26">
        <v>13.477000000000004</v>
      </c>
      <c r="J6" s="26">
        <v>13.218999999999994</v>
      </c>
      <c r="K6" s="26">
        <v>13.218999999999994</v>
      </c>
    </row>
    <row r="7" spans="1:11" ht="17.25" customHeight="1" x14ac:dyDescent="0.15">
      <c r="A7" s="19" t="s">
        <v>288</v>
      </c>
      <c r="B7" s="26">
        <v>0</v>
      </c>
      <c r="C7" s="26">
        <v>9.9999999999322853E-4</v>
      </c>
      <c r="D7" s="26">
        <v>0.35700000000002774</v>
      </c>
      <c r="E7" s="26">
        <v>-3.5527136788005009E-15</v>
      </c>
      <c r="F7" s="26">
        <v>10.698000000000008</v>
      </c>
      <c r="G7" s="26">
        <v>14.647999999999996</v>
      </c>
      <c r="H7" s="26">
        <v>21.647999999999996</v>
      </c>
      <c r="I7" s="26">
        <v>23.647999999999996</v>
      </c>
      <c r="J7" s="26">
        <v>19.048000000000002</v>
      </c>
      <c r="K7" s="26">
        <v>14.647999999999996</v>
      </c>
    </row>
    <row r="8" spans="1:11" ht="17.25" customHeight="1" x14ac:dyDescent="0.15">
      <c r="A8" s="100" t="s">
        <v>289</v>
      </c>
      <c r="B8" s="172">
        <v>0</v>
      </c>
      <c r="C8" s="172">
        <v>0</v>
      </c>
      <c r="D8" s="172">
        <v>-9.7109999999999843</v>
      </c>
      <c r="E8" s="172">
        <v>-2.0620000000000118</v>
      </c>
      <c r="F8" s="172">
        <v>24.661000000000001</v>
      </c>
      <c r="G8" s="172">
        <v>28.61099999999999</v>
      </c>
      <c r="H8" s="172">
        <v>35.246000000000009</v>
      </c>
      <c r="I8" s="172">
        <v>37.125</v>
      </c>
      <c r="J8" s="172">
        <v>32.266999999999996</v>
      </c>
      <c r="K8" s="172">
        <v>27.86699999999999</v>
      </c>
    </row>
    <row r="9" spans="1:11" x14ac:dyDescent="0.15">
      <c r="A9" s="22" t="s">
        <v>290</v>
      </c>
      <c r="B9" s="27">
        <v>131.47800000000001</v>
      </c>
      <c r="C9" s="27">
        <v>142.06700000000001</v>
      </c>
      <c r="D9" s="27">
        <v>214.61600000000001</v>
      </c>
      <c r="E9" s="27">
        <v>231.79</v>
      </c>
      <c r="F9" s="27">
        <v>249.93600000000001</v>
      </c>
      <c r="G9" s="27">
        <v>253.886</v>
      </c>
      <c r="H9" s="27">
        <v>252.316</v>
      </c>
      <c r="I9" s="27">
        <v>251.464</v>
      </c>
      <c r="J9" s="27">
        <v>240.798</v>
      </c>
      <c r="K9" s="27">
        <v>236.398</v>
      </c>
    </row>
    <row r="10" spans="1:11" x14ac:dyDescent="0.15">
      <c r="A10" s="17"/>
      <c r="B10" s="17"/>
      <c r="C10" s="17"/>
      <c r="D10" s="17"/>
      <c r="E10" s="17"/>
      <c r="F10" s="18"/>
      <c r="G10" s="18"/>
      <c r="H10" s="18"/>
      <c r="I10" s="18"/>
      <c r="J10" s="18"/>
      <c r="K10" s="18"/>
    </row>
    <row r="11" spans="1:11" ht="79.5" customHeight="1" x14ac:dyDescent="0.25">
      <c r="A11" s="313" t="s">
        <v>251</v>
      </c>
      <c r="B11" s="313"/>
      <c r="C11" s="313"/>
      <c r="D11" s="313"/>
      <c r="E11" s="313"/>
      <c r="F11" s="314"/>
      <c r="G11" s="314"/>
      <c r="H11" s="314"/>
      <c r="I11" s="314"/>
      <c r="J11" s="314"/>
      <c r="K11" s="315"/>
    </row>
    <row r="12" spans="1:11" ht="15" customHeight="1" x14ac:dyDescent="0.15">
      <c r="A12" s="17"/>
      <c r="B12" s="17"/>
      <c r="C12" s="17"/>
      <c r="D12" s="17"/>
      <c r="E12" s="17"/>
      <c r="F12" s="18"/>
      <c r="G12" s="18"/>
      <c r="H12" s="18"/>
      <c r="I12" s="18"/>
      <c r="J12" s="18"/>
      <c r="K12" s="18"/>
    </row>
    <row r="13" spans="1:11" ht="15" customHeight="1" x14ac:dyDescent="0.15">
      <c r="A13" s="300" t="s">
        <v>310</v>
      </c>
      <c r="B13" s="300"/>
      <c r="C13" s="300"/>
      <c r="D13" s="300"/>
      <c r="E13" s="301"/>
      <c r="F13" s="214"/>
      <c r="G13" s="214"/>
      <c r="H13" s="214"/>
      <c r="I13" s="214"/>
      <c r="J13" s="214"/>
      <c r="K13" s="214"/>
    </row>
    <row r="14" spans="1:11" ht="15" customHeight="1" x14ac:dyDescent="0.15">
      <c r="A14" s="15" t="s">
        <v>66</v>
      </c>
      <c r="B14" s="15"/>
      <c r="C14" s="15"/>
      <c r="D14" s="15"/>
      <c r="E14" s="219"/>
      <c r="F14" s="18"/>
      <c r="G14" s="18"/>
      <c r="H14" s="18"/>
      <c r="I14" s="18"/>
      <c r="J14" s="18"/>
      <c r="K14" s="18"/>
    </row>
    <row r="15" spans="1:11" ht="15" customHeight="1" x14ac:dyDescent="0.15">
      <c r="A15" s="203" t="s">
        <v>296</v>
      </c>
      <c r="B15" s="204"/>
      <c r="C15" s="204"/>
      <c r="D15" s="204"/>
      <c r="E15" s="97">
        <v>-2.0619999999999998</v>
      </c>
      <c r="F15" s="18"/>
      <c r="G15" s="18"/>
      <c r="H15" s="18"/>
      <c r="I15" s="18"/>
      <c r="J15" s="18"/>
      <c r="K15" s="18"/>
    </row>
    <row r="16" spans="1:11" ht="21" x14ac:dyDescent="0.15">
      <c r="A16" s="219" t="s">
        <v>349</v>
      </c>
      <c r="B16" s="204"/>
      <c r="C16" s="204"/>
      <c r="D16" s="204"/>
      <c r="E16" s="204"/>
      <c r="F16" s="18"/>
      <c r="G16" s="18"/>
      <c r="H16" s="18"/>
      <c r="I16" s="18"/>
      <c r="J16" s="18"/>
      <c r="K16" s="18"/>
    </row>
    <row r="17" spans="1:11" ht="15" customHeight="1" x14ac:dyDescent="0.15">
      <c r="A17" s="203"/>
      <c r="B17" s="204"/>
      <c r="C17" s="204"/>
      <c r="D17" s="204"/>
      <c r="E17" s="204"/>
      <c r="F17" s="18"/>
      <c r="G17" s="18"/>
      <c r="H17" s="18"/>
      <c r="I17" s="18"/>
      <c r="J17" s="18"/>
      <c r="K17" s="18"/>
    </row>
    <row r="18" spans="1:11" ht="15" customHeight="1" x14ac:dyDescent="0.15">
      <c r="A18" s="300" t="s">
        <v>311</v>
      </c>
      <c r="B18" s="301"/>
      <c r="C18" s="301"/>
      <c r="D18" s="301"/>
      <c r="E18" s="302"/>
      <c r="F18" s="214"/>
      <c r="G18" s="214"/>
      <c r="H18" s="214"/>
      <c r="I18" s="214"/>
      <c r="J18" s="214"/>
      <c r="K18" s="214"/>
    </row>
    <row r="19" spans="1:11" ht="15" customHeight="1" x14ac:dyDescent="0.15">
      <c r="A19" s="205" t="s">
        <v>66</v>
      </c>
      <c r="B19" s="219"/>
      <c r="C19" s="219"/>
      <c r="D19" s="219"/>
      <c r="E19" s="219"/>
      <c r="F19" s="18"/>
      <c r="G19" s="18"/>
      <c r="H19" s="18"/>
      <c r="I19" s="18"/>
      <c r="J19" s="18"/>
      <c r="K19" s="18"/>
    </row>
    <row r="20" spans="1:11" ht="15" customHeight="1" x14ac:dyDescent="0.15">
      <c r="A20" s="203" t="s">
        <v>300</v>
      </c>
      <c r="B20" s="204"/>
      <c r="C20" s="204"/>
      <c r="D20" s="97">
        <v>-10.068</v>
      </c>
      <c r="E20" s="204"/>
      <c r="F20" s="18"/>
      <c r="G20" s="18"/>
      <c r="H20" s="18"/>
      <c r="I20" s="18"/>
      <c r="J20" s="18"/>
      <c r="K20" s="18"/>
    </row>
    <row r="21" spans="1:11" ht="31.5" x14ac:dyDescent="0.15">
      <c r="A21" s="219" t="s">
        <v>350</v>
      </c>
      <c r="B21" s="204"/>
      <c r="C21" s="204"/>
      <c r="D21" s="204"/>
      <c r="E21" s="204"/>
      <c r="F21" s="18"/>
      <c r="G21" s="18"/>
      <c r="H21" s="18"/>
      <c r="I21" s="18"/>
      <c r="J21" s="18"/>
      <c r="K21" s="18"/>
    </row>
    <row r="22" spans="1:11" ht="15" customHeight="1" x14ac:dyDescent="0.15">
      <c r="A22" s="17"/>
      <c r="B22" s="17"/>
      <c r="C22" s="17"/>
      <c r="D22" s="17"/>
      <c r="E22" s="17"/>
      <c r="F22" s="18"/>
      <c r="G22" s="18"/>
      <c r="H22" s="18"/>
      <c r="I22" s="18"/>
      <c r="J22" s="18"/>
      <c r="K22" s="18"/>
    </row>
    <row r="23" spans="1:11" ht="12.95" customHeight="1" x14ac:dyDescent="0.25">
      <c r="A23" s="300" t="s">
        <v>214</v>
      </c>
      <c r="B23" s="300"/>
      <c r="C23" s="300"/>
      <c r="D23" s="300"/>
      <c r="E23" s="300"/>
      <c r="F23" s="301"/>
      <c r="G23" s="301"/>
      <c r="H23" s="301"/>
      <c r="I23" s="301"/>
      <c r="J23" s="301"/>
      <c r="K23" s="309"/>
    </row>
    <row r="24" spans="1:11" ht="18" customHeight="1" x14ac:dyDescent="0.15">
      <c r="A24" s="34" t="s">
        <v>66</v>
      </c>
      <c r="B24" s="34"/>
      <c r="C24" s="34"/>
      <c r="D24" s="34"/>
      <c r="E24" s="34"/>
      <c r="F24" s="35"/>
      <c r="G24" s="35"/>
      <c r="H24" s="35"/>
      <c r="I24" s="35"/>
      <c r="J24" s="35"/>
      <c r="K24" s="35"/>
    </row>
    <row r="25" spans="1:11" ht="21" x14ac:dyDescent="0.15">
      <c r="A25" s="181" t="s">
        <v>256</v>
      </c>
      <c r="B25" s="186"/>
      <c r="C25" s="186"/>
      <c r="D25" s="186"/>
      <c r="E25" s="186"/>
      <c r="F25" s="24">
        <v>10.301</v>
      </c>
      <c r="G25" s="24">
        <v>10.301</v>
      </c>
      <c r="H25" s="24">
        <v>9.9359999999999999</v>
      </c>
      <c r="I25" s="24">
        <v>9.8149999999999995</v>
      </c>
      <c r="J25" s="24">
        <v>9.5570000000000004</v>
      </c>
      <c r="K25" s="24">
        <v>9.5570000000000004</v>
      </c>
    </row>
    <row r="26" spans="1:11" x14ac:dyDescent="0.15">
      <c r="A26" s="36"/>
      <c r="B26" s="178"/>
      <c r="C26" s="178"/>
      <c r="D26" s="178"/>
      <c r="E26" s="178"/>
      <c r="F26" s="24"/>
      <c r="G26" s="24"/>
      <c r="H26" s="24"/>
      <c r="I26" s="24"/>
      <c r="J26" s="24"/>
      <c r="K26" s="24"/>
    </row>
    <row r="27" spans="1:11" ht="15" customHeight="1" x14ac:dyDescent="0.15">
      <c r="A27" s="85" t="s">
        <v>219</v>
      </c>
      <c r="B27" s="179"/>
      <c r="C27" s="179"/>
      <c r="D27" s="179"/>
      <c r="E27" s="179"/>
      <c r="F27" s="24">
        <v>-2.0619999999999998</v>
      </c>
      <c r="G27" s="24">
        <v>-2.0619999999999998</v>
      </c>
      <c r="H27" s="24">
        <v>-2.0619999999999998</v>
      </c>
      <c r="I27" s="24">
        <v>-2.0619999999999998</v>
      </c>
      <c r="J27" s="24">
        <v>-2.0619999999999998</v>
      </c>
      <c r="K27" s="24">
        <v>-2.0619999999999998</v>
      </c>
    </row>
    <row r="28" spans="1:11" ht="30.75" customHeight="1" x14ac:dyDescent="0.15">
      <c r="A28" s="181" t="s">
        <v>257</v>
      </c>
      <c r="B28" s="186"/>
      <c r="C28" s="186"/>
      <c r="D28" s="186"/>
      <c r="E28" s="186"/>
      <c r="F28" s="24"/>
      <c r="G28" s="24"/>
      <c r="H28" s="24"/>
      <c r="I28" s="24"/>
      <c r="J28" s="24"/>
      <c r="K28" s="24"/>
    </row>
    <row r="29" spans="1:11" x14ac:dyDescent="0.15">
      <c r="A29" s="36"/>
      <c r="B29" s="178"/>
      <c r="C29" s="178"/>
      <c r="D29" s="178"/>
      <c r="E29" s="178"/>
      <c r="F29" s="24"/>
      <c r="G29" s="24"/>
      <c r="H29" s="24"/>
      <c r="I29" s="24"/>
      <c r="J29" s="24"/>
      <c r="K29" s="24"/>
    </row>
    <row r="30" spans="1:11" ht="15" customHeight="1" x14ac:dyDescent="0.15">
      <c r="A30" s="14" t="s">
        <v>67</v>
      </c>
      <c r="B30" s="14"/>
      <c r="C30" s="14"/>
      <c r="D30" s="14"/>
      <c r="E30" s="14"/>
      <c r="F30" s="24"/>
      <c r="G30" s="24"/>
      <c r="H30" s="24"/>
      <c r="I30" s="24"/>
      <c r="J30" s="24"/>
      <c r="K30" s="24"/>
    </row>
    <row r="31" spans="1:11" ht="15" customHeight="1" x14ac:dyDescent="0.15">
      <c r="A31" s="32" t="s">
        <v>175</v>
      </c>
      <c r="B31" s="32"/>
      <c r="C31" s="32"/>
      <c r="D31" s="32"/>
      <c r="E31" s="32"/>
      <c r="F31" s="24"/>
      <c r="G31" s="24"/>
      <c r="H31" s="24"/>
      <c r="I31" s="24"/>
      <c r="J31" s="24"/>
      <c r="K31" s="24"/>
    </row>
    <row r="32" spans="1:11" ht="20.100000000000001" customHeight="1" x14ac:dyDescent="0.15">
      <c r="A32" s="37" t="s">
        <v>222</v>
      </c>
      <c r="B32" s="37"/>
      <c r="C32" s="37"/>
      <c r="D32" s="37"/>
      <c r="E32" s="37"/>
      <c r="F32" s="24">
        <v>5.7240000000000002</v>
      </c>
      <c r="G32" s="24">
        <v>5.7240000000000002</v>
      </c>
      <c r="H32" s="24">
        <v>5.7240000000000002</v>
      </c>
      <c r="I32" s="24">
        <v>5.7240000000000002</v>
      </c>
      <c r="J32" s="24">
        <v>5.7240000000000002</v>
      </c>
      <c r="K32" s="24">
        <v>5.7240000000000002</v>
      </c>
    </row>
    <row r="33" spans="1:11" ht="139.5" customHeight="1" x14ac:dyDescent="0.15">
      <c r="A33" s="181" t="s">
        <v>263</v>
      </c>
      <c r="B33" s="186"/>
      <c r="C33" s="186"/>
      <c r="D33" s="186"/>
      <c r="E33" s="186"/>
      <c r="F33" s="24"/>
      <c r="G33" s="24"/>
      <c r="H33" s="24"/>
      <c r="I33" s="24"/>
      <c r="J33" s="24"/>
      <c r="K33" s="24"/>
    </row>
    <row r="34" spans="1:11" ht="12" customHeight="1" x14ac:dyDescent="0.15">
      <c r="A34" s="220"/>
      <c r="B34" s="220"/>
      <c r="C34" s="220"/>
      <c r="D34" s="220"/>
      <c r="E34" s="220"/>
      <c r="F34" s="24"/>
      <c r="G34" s="24"/>
      <c r="H34" s="24"/>
      <c r="I34" s="24"/>
      <c r="J34" s="24"/>
      <c r="K34" s="24"/>
    </row>
    <row r="35" spans="1:11" ht="12" customHeight="1" x14ac:dyDescent="0.25">
      <c r="A35" s="300" t="s">
        <v>302</v>
      </c>
      <c r="B35" s="300"/>
      <c r="C35" s="300"/>
      <c r="D35" s="300"/>
      <c r="E35" s="300"/>
      <c r="F35" s="301"/>
      <c r="G35" s="301"/>
      <c r="H35" s="301"/>
      <c r="I35" s="301"/>
      <c r="J35" s="301"/>
      <c r="K35" s="309"/>
    </row>
    <row r="36" spans="1:11" ht="12" customHeight="1" x14ac:dyDescent="0.15">
      <c r="A36" s="14" t="s">
        <v>66</v>
      </c>
      <c r="B36" s="220"/>
      <c r="C36" s="220"/>
      <c r="D36" s="220"/>
      <c r="E36" s="220"/>
      <c r="F36" s="24"/>
      <c r="G36" s="24"/>
      <c r="H36" s="24"/>
      <c r="I36" s="24"/>
      <c r="J36" s="24"/>
      <c r="K36" s="24"/>
    </row>
    <row r="37" spans="1:11" ht="12" customHeight="1" x14ac:dyDescent="0.15">
      <c r="A37" s="203" t="s">
        <v>303</v>
      </c>
      <c r="B37" s="220"/>
      <c r="C37" s="220"/>
      <c r="D37" s="68">
        <v>0.35699999999999998</v>
      </c>
      <c r="E37" s="68"/>
      <c r="F37" s="68">
        <v>10.698</v>
      </c>
      <c r="G37" s="68">
        <v>10.698</v>
      </c>
      <c r="H37" s="68">
        <v>10.698</v>
      </c>
      <c r="I37" s="68">
        <v>10.698</v>
      </c>
      <c r="J37" s="68">
        <v>10.698</v>
      </c>
      <c r="K37" s="68">
        <v>10.698</v>
      </c>
    </row>
    <row r="38" spans="1:11" ht="31.5" x14ac:dyDescent="0.15">
      <c r="A38" s="278" t="s">
        <v>471</v>
      </c>
      <c r="B38" s="220"/>
      <c r="C38" s="220"/>
      <c r="D38" s="68"/>
      <c r="E38" s="68"/>
      <c r="F38" s="24"/>
      <c r="G38" s="24">
        <v>3.95</v>
      </c>
      <c r="H38" s="24">
        <v>3.95</v>
      </c>
      <c r="I38" s="24">
        <v>3.95</v>
      </c>
      <c r="J38" s="24">
        <v>3.95</v>
      </c>
      <c r="K38" s="24">
        <v>3.95</v>
      </c>
    </row>
    <row r="39" spans="1:11" ht="12" customHeight="1" x14ac:dyDescent="0.15">
      <c r="A39" s="203"/>
      <c r="B39" s="220"/>
      <c r="C39" s="220"/>
      <c r="D39" s="68"/>
      <c r="E39" s="68"/>
      <c r="F39" s="24"/>
      <c r="G39" s="24"/>
      <c r="H39" s="24"/>
      <c r="I39" s="24"/>
      <c r="J39" s="24"/>
      <c r="K39" s="24"/>
    </row>
    <row r="40" spans="1:11" ht="12" customHeight="1" x14ac:dyDescent="0.15">
      <c r="A40" s="216" t="s">
        <v>67</v>
      </c>
      <c r="B40" s="220"/>
      <c r="C40" s="220"/>
      <c r="D40" s="68"/>
      <c r="E40" s="68"/>
      <c r="F40" s="24"/>
      <c r="G40" s="24"/>
      <c r="H40" s="24"/>
      <c r="I40" s="24"/>
      <c r="J40" s="24"/>
      <c r="K40" s="24"/>
    </row>
    <row r="41" spans="1:11" ht="12" customHeight="1" x14ac:dyDescent="0.15">
      <c r="A41" s="37" t="s">
        <v>371</v>
      </c>
      <c r="B41" s="220"/>
      <c r="C41" s="220"/>
      <c r="D41" s="68"/>
      <c r="E41" s="68"/>
      <c r="F41" s="24"/>
      <c r="G41" s="24"/>
      <c r="H41" s="24"/>
      <c r="I41" s="24"/>
      <c r="J41" s="24"/>
      <c r="K41" s="24"/>
    </row>
    <row r="42" spans="1:11" ht="52.5" x14ac:dyDescent="0.15">
      <c r="A42" s="220" t="s">
        <v>395</v>
      </c>
      <c r="B42" s="220"/>
      <c r="C42" s="220"/>
      <c r="D42" s="68"/>
      <c r="E42" s="68"/>
      <c r="F42" s="24"/>
      <c r="G42" s="24"/>
      <c r="H42" s="24"/>
      <c r="I42" s="24"/>
      <c r="J42" s="24"/>
      <c r="K42" s="24"/>
    </row>
    <row r="43" spans="1:11" ht="12" customHeight="1" x14ac:dyDescent="0.15">
      <c r="A43" s="220"/>
      <c r="B43" s="220"/>
      <c r="C43" s="220"/>
      <c r="D43" s="68"/>
      <c r="E43" s="68"/>
      <c r="F43" s="24"/>
      <c r="G43" s="24"/>
      <c r="H43" s="24"/>
      <c r="I43" s="24"/>
      <c r="J43" s="24"/>
      <c r="K43" s="24"/>
    </row>
    <row r="44" spans="1:11" ht="12" customHeight="1" x14ac:dyDescent="0.15">
      <c r="A44" s="220" t="s">
        <v>175</v>
      </c>
      <c r="B44" s="220"/>
      <c r="C44" s="220"/>
      <c r="D44" s="68"/>
      <c r="E44" s="68"/>
      <c r="F44" s="24"/>
      <c r="G44" s="24"/>
      <c r="H44" s="24"/>
      <c r="I44" s="24"/>
      <c r="J44" s="24"/>
      <c r="K44" s="24"/>
    </row>
    <row r="45" spans="1:11" ht="12" customHeight="1" x14ac:dyDescent="0.15">
      <c r="A45" s="37" t="s">
        <v>373</v>
      </c>
      <c r="B45" s="220"/>
      <c r="C45" s="220"/>
      <c r="D45" s="68"/>
      <c r="E45" s="68"/>
      <c r="F45" s="24"/>
      <c r="G45" s="24"/>
      <c r="H45" s="24">
        <v>7</v>
      </c>
      <c r="I45" s="24">
        <v>9</v>
      </c>
      <c r="J45" s="24">
        <v>4.4000000000000004</v>
      </c>
      <c r="K45" s="24"/>
    </row>
    <row r="46" spans="1:11" ht="12" customHeight="1" x14ac:dyDescent="0.15">
      <c r="A46" s="177"/>
      <c r="B46" s="177"/>
      <c r="C46" s="177"/>
      <c r="D46" s="177"/>
      <c r="E46" s="177"/>
      <c r="F46" s="21"/>
      <c r="G46" s="21"/>
      <c r="H46" s="21"/>
      <c r="I46" s="21"/>
      <c r="J46" s="21"/>
      <c r="K46" s="21"/>
    </row>
    <row r="47" spans="1:11" ht="14.85" customHeight="1" x14ac:dyDescent="0.15">
      <c r="A47" s="3"/>
      <c r="B47" s="1"/>
      <c r="C47" s="1"/>
      <c r="D47" s="1"/>
      <c r="E47" s="1"/>
      <c r="F47" s="1"/>
      <c r="G47" s="1"/>
      <c r="H47" s="1"/>
      <c r="I47" s="1"/>
      <c r="J47" s="1"/>
      <c r="K47" s="1"/>
    </row>
    <row r="48" spans="1:11" x14ac:dyDescent="0.15">
      <c r="A48" s="4"/>
      <c r="B48" s="31"/>
      <c r="C48" s="31"/>
      <c r="D48" s="31"/>
      <c r="E48" s="31"/>
      <c r="F48" s="31"/>
      <c r="G48" s="31"/>
      <c r="H48" s="31"/>
      <c r="I48" s="31"/>
      <c r="J48" s="31"/>
      <c r="K48" s="31"/>
    </row>
  </sheetData>
  <mergeCells count="6">
    <mergeCell ref="A35:K35"/>
    <mergeCell ref="A1:K1"/>
    <mergeCell ref="A11:K11"/>
    <mergeCell ref="A23:K23"/>
    <mergeCell ref="A13:E13"/>
    <mergeCell ref="A18:E18"/>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59999389629810485"/>
  </sheetPr>
  <dimension ref="A1:K60"/>
  <sheetViews>
    <sheetView workbookViewId="0">
      <selection activeCell="H21" sqref="H21"/>
    </sheetView>
  </sheetViews>
  <sheetFormatPr defaultColWidth="9.140625" defaultRowHeight="10.5" x14ac:dyDescent="0.15"/>
  <cols>
    <col min="1" max="1" width="49.28515625" style="5" customWidth="1"/>
    <col min="2" max="11" width="6.140625" style="5" bestFit="1" customWidth="1"/>
    <col min="12" max="16384" width="9.140625" style="5"/>
  </cols>
  <sheetData>
    <row r="1" spans="1:11" ht="27" customHeight="1" x14ac:dyDescent="0.25">
      <c r="A1" s="299" t="s">
        <v>74</v>
      </c>
      <c r="B1" s="299"/>
      <c r="C1" s="299"/>
      <c r="D1" s="299"/>
      <c r="E1" s="299"/>
      <c r="F1" s="299"/>
      <c r="G1" s="299"/>
      <c r="H1" s="299"/>
      <c r="I1" s="299"/>
      <c r="J1" s="299"/>
      <c r="K1" s="296"/>
    </row>
    <row r="2" spans="1:11" ht="14.1" customHeight="1" x14ac:dyDescent="0.15">
      <c r="A2" s="16"/>
      <c r="B2" s="16">
        <v>2021</v>
      </c>
      <c r="C2" s="16">
        <v>2022</v>
      </c>
      <c r="D2" s="16">
        <v>2023</v>
      </c>
      <c r="E2" s="16">
        <v>2024</v>
      </c>
      <c r="F2" s="16">
        <v>2025</v>
      </c>
      <c r="G2" s="16">
        <v>2026</v>
      </c>
      <c r="H2" s="16">
        <v>2027</v>
      </c>
      <c r="I2" s="16">
        <v>2028</v>
      </c>
      <c r="J2" s="16">
        <v>2029</v>
      </c>
      <c r="K2" s="16">
        <v>2030</v>
      </c>
    </row>
    <row r="3" spans="1:11" ht="14.1" customHeight="1" x14ac:dyDescent="0.15">
      <c r="A3" s="17" t="s">
        <v>212</v>
      </c>
      <c r="B3" s="25">
        <v>538.93399999999997</v>
      </c>
      <c r="C3" s="25">
        <v>589.11699999999996</v>
      </c>
      <c r="D3" s="25">
        <v>701.24900000000002</v>
      </c>
      <c r="E3" s="25">
        <v>791.53399999999999</v>
      </c>
      <c r="F3" s="25">
        <v>819.83399999999995</v>
      </c>
      <c r="G3" s="25">
        <v>819.13400000000001</v>
      </c>
      <c r="H3" s="25">
        <v>684.93600000000004</v>
      </c>
      <c r="I3" s="25">
        <v>682.33600000000001</v>
      </c>
      <c r="J3" s="25">
        <v>682.33600000000001</v>
      </c>
      <c r="K3" s="25">
        <v>682.33600000000001</v>
      </c>
    </row>
    <row r="4" spans="1:11" ht="14.1" customHeight="1" x14ac:dyDescent="0.15">
      <c r="A4" s="19" t="s">
        <v>308</v>
      </c>
      <c r="B4" s="99"/>
      <c r="C4" s="99"/>
      <c r="D4" s="99"/>
      <c r="E4" s="99">
        <v>-24.757999999999999</v>
      </c>
      <c r="F4" s="25"/>
      <c r="G4" s="25"/>
      <c r="H4" s="25"/>
      <c r="I4" s="25"/>
      <c r="J4" s="25"/>
      <c r="K4" s="25"/>
    </row>
    <row r="5" spans="1:11" ht="14.1" customHeight="1" x14ac:dyDescent="0.15">
      <c r="A5" s="19" t="s">
        <v>309</v>
      </c>
      <c r="B5" s="99">
        <v>2.5999999999999999E-2</v>
      </c>
      <c r="C5" s="99">
        <v>-9.3220000000000276</v>
      </c>
      <c r="D5" s="99">
        <v>-10.661999999999979</v>
      </c>
      <c r="E5" s="99">
        <v>-10.140999999999966</v>
      </c>
      <c r="F5" s="25"/>
      <c r="G5" s="25"/>
      <c r="H5" s="25"/>
      <c r="I5" s="25"/>
      <c r="J5" s="25"/>
      <c r="K5" s="25"/>
    </row>
    <row r="6" spans="1:11" ht="14.1" customHeight="1" x14ac:dyDescent="0.15">
      <c r="A6" s="19" t="s">
        <v>213</v>
      </c>
      <c r="B6" s="99"/>
      <c r="C6" s="99"/>
      <c r="D6" s="99"/>
      <c r="E6" s="99"/>
      <c r="F6" s="26">
        <v>4.0730000000000928</v>
      </c>
      <c r="G6" s="26">
        <v>5.6419999999999391</v>
      </c>
      <c r="H6" s="26">
        <v>-4.0199999999999818</v>
      </c>
      <c r="I6" s="26">
        <v>-4.1359999999999673</v>
      </c>
      <c r="J6" s="26">
        <v>-4.1359999999999673</v>
      </c>
      <c r="K6" s="26">
        <v>-4.1359999999999673</v>
      </c>
    </row>
    <row r="7" spans="1:11" ht="14.1" customHeight="1" x14ac:dyDescent="0.15">
      <c r="A7" s="19" t="s">
        <v>288</v>
      </c>
      <c r="B7" s="26">
        <v>0</v>
      </c>
      <c r="C7" s="26">
        <v>-5.9709999999999788</v>
      </c>
      <c r="D7" s="26">
        <v>-1.0920000000000396</v>
      </c>
      <c r="E7" s="26">
        <v>6.6399999999999508</v>
      </c>
      <c r="F7" s="26">
        <v>-24.047000000000025</v>
      </c>
      <c r="G7" s="26">
        <v>-10.287999999999897</v>
      </c>
      <c r="H7" s="26">
        <v>8.3149999999999409</v>
      </c>
      <c r="I7" s="26">
        <v>10.972999999999956</v>
      </c>
      <c r="J7" s="26">
        <v>10.972999999999956</v>
      </c>
      <c r="K7" s="26">
        <v>10.972999999999956</v>
      </c>
    </row>
    <row r="8" spans="1:11" ht="14.1" customHeight="1" x14ac:dyDescent="0.15">
      <c r="A8" s="100" t="s">
        <v>289</v>
      </c>
      <c r="B8" s="172">
        <v>2.6000000000067303E-2</v>
      </c>
      <c r="C8" s="172">
        <v>-15.293000000000006</v>
      </c>
      <c r="D8" s="172">
        <v>-11.754000000000019</v>
      </c>
      <c r="E8" s="172">
        <v>-28.259000000000015</v>
      </c>
      <c r="F8" s="172">
        <v>-19.973999999999933</v>
      </c>
      <c r="G8" s="172">
        <v>-4.6459999999999582</v>
      </c>
      <c r="H8" s="172">
        <v>4.2949999999999591</v>
      </c>
      <c r="I8" s="172">
        <v>6.8369999999999891</v>
      </c>
      <c r="J8" s="172">
        <v>6.8369999999999891</v>
      </c>
      <c r="K8" s="172">
        <v>6.8369999999999891</v>
      </c>
    </row>
    <row r="9" spans="1:11" ht="14.1" customHeight="1" x14ac:dyDescent="0.15">
      <c r="A9" s="22" t="s">
        <v>290</v>
      </c>
      <c r="B9" s="27">
        <v>538.96</v>
      </c>
      <c r="C9" s="27">
        <v>573.82399999999996</v>
      </c>
      <c r="D9" s="27">
        <v>689.495</v>
      </c>
      <c r="E9" s="27">
        <v>763.27499999999998</v>
      </c>
      <c r="F9" s="27">
        <v>799.86</v>
      </c>
      <c r="G9" s="27">
        <v>814.48800000000006</v>
      </c>
      <c r="H9" s="27">
        <v>689.23099999999999</v>
      </c>
      <c r="I9" s="27">
        <v>689.173</v>
      </c>
      <c r="J9" s="27">
        <v>689.173</v>
      </c>
      <c r="K9" s="27">
        <v>689.173</v>
      </c>
    </row>
    <row r="10" spans="1:11" x14ac:dyDescent="0.15">
      <c r="A10" s="17"/>
      <c r="B10" s="17"/>
      <c r="C10" s="17"/>
      <c r="D10" s="17"/>
      <c r="E10" s="17"/>
      <c r="F10" s="18"/>
      <c r="G10" s="18"/>
      <c r="H10" s="18"/>
      <c r="I10" s="18"/>
      <c r="J10" s="18"/>
      <c r="K10" s="18"/>
    </row>
    <row r="11" spans="1:11" ht="33" customHeight="1" x14ac:dyDescent="0.25">
      <c r="A11" s="304" t="s">
        <v>120</v>
      </c>
      <c r="B11" s="304"/>
      <c r="C11" s="304"/>
      <c r="D11" s="304"/>
      <c r="E11" s="304"/>
      <c r="F11" s="305"/>
      <c r="G11" s="305"/>
      <c r="H11" s="305"/>
      <c r="I11" s="305"/>
      <c r="J11" s="305"/>
      <c r="K11" s="297"/>
    </row>
    <row r="12" spans="1:11" ht="15" customHeight="1" x14ac:dyDescent="0.15">
      <c r="A12" s="17"/>
      <c r="B12" s="17"/>
      <c r="C12" s="17"/>
      <c r="D12" s="17"/>
      <c r="E12" s="17"/>
      <c r="F12" s="18"/>
      <c r="G12" s="18"/>
      <c r="H12" s="18"/>
      <c r="I12" s="18"/>
      <c r="J12" s="18"/>
      <c r="K12" s="18"/>
    </row>
    <row r="13" spans="1:11" ht="15" customHeight="1" x14ac:dyDescent="0.15">
      <c r="A13" s="300" t="s">
        <v>310</v>
      </c>
      <c r="B13" s="300"/>
      <c r="C13" s="300"/>
      <c r="D13" s="300"/>
      <c r="E13" s="301"/>
      <c r="F13" s="214"/>
      <c r="G13" s="214"/>
      <c r="H13" s="214"/>
      <c r="I13" s="214"/>
      <c r="J13" s="214"/>
      <c r="K13" s="214"/>
    </row>
    <row r="14" spans="1:11" ht="15" customHeight="1" x14ac:dyDescent="0.15">
      <c r="A14" s="15" t="s">
        <v>66</v>
      </c>
      <c r="B14" s="15"/>
      <c r="C14" s="15"/>
      <c r="D14" s="15"/>
      <c r="E14" s="219"/>
      <c r="F14" s="18"/>
      <c r="G14" s="18"/>
      <c r="H14" s="18"/>
      <c r="I14" s="18"/>
      <c r="J14" s="18"/>
      <c r="K14" s="18"/>
    </row>
    <row r="15" spans="1:11" ht="15" customHeight="1" x14ac:dyDescent="0.15">
      <c r="A15" s="203" t="s">
        <v>296</v>
      </c>
      <c r="B15" s="204"/>
      <c r="C15" s="204"/>
      <c r="D15" s="204"/>
      <c r="E15" s="97">
        <v>-24.757999999999999</v>
      </c>
      <c r="F15" s="18"/>
      <c r="G15" s="18"/>
      <c r="H15" s="18"/>
      <c r="I15" s="18"/>
      <c r="J15" s="18"/>
      <c r="K15" s="18"/>
    </row>
    <row r="16" spans="1:11" ht="31.5" x14ac:dyDescent="0.15">
      <c r="A16" s="219" t="s">
        <v>297</v>
      </c>
      <c r="B16" s="204"/>
      <c r="C16" s="204"/>
      <c r="D16" s="204"/>
      <c r="E16" s="204"/>
      <c r="F16" s="18"/>
      <c r="G16" s="18"/>
      <c r="H16" s="18"/>
      <c r="I16" s="18"/>
      <c r="J16" s="18"/>
      <c r="K16" s="18"/>
    </row>
    <row r="17" spans="1:11" ht="15" customHeight="1" x14ac:dyDescent="0.15">
      <c r="A17" s="203"/>
      <c r="B17" s="204"/>
      <c r="C17" s="204"/>
      <c r="D17" s="204"/>
      <c r="E17" s="204"/>
      <c r="F17" s="18"/>
      <c r="G17" s="18"/>
      <c r="H17" s="18"/>
      <c r="I17" s="18"/>
      <c r="J17" s="18"/>
      <c r="K17" s="18"/>
    </row>
    <row r="18" spans="1:11" ht="15" customHeight="1" x14ac:dyDescent="0.15">
      <c r="A18" s="300" t="s">
        <v>311</v>
      </c>
      <c r="B18" s="301"/>
      <c r="C18" s="301"/>
      <c r="D18" s="301"/>
      <c r="E18" s="302"/>
      <c r="F18" s="214"/>
      <c r="G18" s="214"/>
      <c r="H18" s="214"/>
      <c r="I18" s="214"/>
      <c r="J18" s="214"/>
      <c r="K18" s="214"/>
    </row>
    <row r="19" spans="1:11" ht="15" customHeight="1" x14ac:dyDescent="0.15">
      <c r="A19" s="205" t="s">
        <v>66</v>
      </c>
      <c r="B19" s="219"/>
      <c r="C19" s="219"/>
      <c r="D19" s="219"/>
      <c r="E19" s="219"/>
      <c r="F19" s="18"/>
      <c r="G19" s="18"/>
      <c r="H19" s="18"/>
      <c r="I19" s="18"/>
      <c r="J19" s="18"/>
      <c r="K19" s="18"/>
    </row>
    <row r="20" spans="1:11" ht="15" customHeight="1" x14ac:dyDescent="0.15">
      <c r="A20" s="206" t="s">
        <v>298</v>
      </c>
      <c r="B20" s="207">
        <v>2.5999999999999999E-2</v>
      </c>
      <c r="C20" s="207"/>
      <c r="D20" s="207"/>
      <c r="E20" s="207"/>
      <c r="F20" s="61"/>
      <c r="G20" s="18"/>
      <c r="H20" s="18"/>
      <c r="I20" s="18"/>
      <c r="J20" s="18"/>
      <c r="K20" s="18"/>
    </row>
    <row r="21" spans="1:11" ht="42" x14ac:dyDescent="0.15">
      <c r="A21" s="219" t="s">
        <v>351</v>
      </c>
      <c r="B21" s="207"/>
      <c r="C21" s="207"/>
      <c r="D21" s="207"/>
      <c r="E21" s="207"/>
      <c r="F21" s="61"/>
      <c r="G21" s="18"/>
      <c r="H21" s="18"/>
      <c r="I21" s="18"/>
      <c r="J21" s="18"/>
      <c r="K21" s="18"/>
    </row>
    <row r="22" spans="1:11" ht="15" customHeight="1" x14ac:dyDescent="0.15">
      <c r="A22" s="219"/>
      <c r="B22" s="204"/>
      <c r="C22" s="204"/>
      <c r="D22" s="204"/>
      <c r="E22" s="204"/>
      <c r="F22" s="61"/>
      <c r="G22" s="18"/>
      <c r="H22" s="18"/>
      <c r="I22" s="18"/>
      <c r="J22" s="18"/>
      <c r="K22" s="18"/>
    </row>
    <row r="23" spans="1:11" ht="15" customHeight="1" x14ac:dyDescent="0.15">
      <c r="A23" s="203" t="s">
        <v>300</v>
      </c>
      <c r="B23" s="204"/>
      <c r="C23" s="97">
        <v>-9.3219999999999992</v>
      </c>
      <c r="D23" s="97">
        <v>-10.662000000000001</v>
      </c>
      <c r="E23" s="97">
        <v>-10.141</v>
      </c>
      <c r="F23" s="61"/>
      <c r="G23" s="18"/>
      <c r="H23" s="18"/>
      <c r="I23" s="18"/>
      <c r="J23" s="18"/>
      <c r="K23" s="18"/>
    </row>
    <row r="24" spans="1:11" ht="105" x14ac:dyDescent="0.15">
      <c r="A24" s="219" t="s">
        <v>352</v>
      </c>
      <c r="B24" s="204"/>
      <c r="C24" s="204"/>
      <c r="D24" s="204"/>
      <c r="E24" s="204"/>
      <c r="F24" s="61"/>
      <c r="G24" s="18"/>
      <c r="H24" s="18"/>
      <c r="I24" s="18"/>
      <c r="J24" s="18"/>
      <c r="K24" s="18"/>
    </row>
    <row r="25" spans="1:11" ht="15" customHeight="1" x14ac:dyDescent="0.15">
      <c r="A25" s="17"/>
      <c r="B25" s="17"/>
      <c r="C25" s="17"/>
      <c r="D25" s="17"/>
      <c r="E25" s="17"/>
      <c r="F25" s="18"/>
      <c r="G25" s="18"/>
      <c r="H25" s="18"/>
      <c r="I25" s="18"/>
      <c r="J25" s="18"/>
      <c r="K25" s="18"/>
    </row>
    <row r="26" spans="1:11" ht="13.35" customHeight="1" x14ac:dyDescent="0.25">
      <c r="A26" s="300" t="s">
        <v>214</v>
      </c>
      <c r="B26" s="300"/>
      <c r="C26" s="300"/>
      <c r="D26" s="300"/>
      <c r="E26" s="300"/>
      <c r="F26" s="301"/>
      <c r="G26" s="301"/>
      <c r="H26" s="301"/>
      <c r="I26" s="301"/>
      <c r="J26" s="301"/>
      <c r="K26" s="309"/>
    </row>
    <row r="27" spans="1:11" ht="13.35" customHeight="1" x14ac:dyDescent="0.15">
      <c r="A27" s="34" t="s">
        <v>66</v>
      </c>
      <c r="B27" s="34"/>
      <c r="C27" s="34"/>
      <c r="D27" s="34"/>
      <c r="E27" s="34"/>
      <c r="F27" s="33"/>
      <c r="G27" s="33"/>
      <c r="H27" s="33"/>
      <c r="I27" s="33"/>
      <c r="J27" s="33"/>
      <c r="K27" s="88"/>
    </row>
    <row r="28" spans="1:11" ht="13.35" customHeight="1" x14ac:dyDescent="0.15">
      <c r="A28" s="36" t="s">
        <v>215</v>
      </c>
      <c r="B28" s="178"/>
      <c r="C28" s="178"/>
      <c r="D28" s="178"/>
      <c r="E28" s="178"/>
      <c r="F28" s="24">
        <v>36.423999999999999</v>
      </c>
      <c r="G28" s="24">
        <v>36.393000000000001</v>
      </c>
      <c r="H28" s="24">
        <v>30.431000000000001</v>
      </c>
      <c r="I28" s="24">
        <v>30.315000000000001</v>
      </c>
      <c r="J28" s="24">
        <v>30.315000000000001</v>
      </c>
      <c r="K28" s="24">
        <v>30.315000000000001</v>
      </c>
    </row>
    <row r="29" spans="1:11" ht="13.35" customHeight="1" x14ac:dyDescent="0.15">
      <c r="A29" s="36"/>
      <c r="B29" s="178"/>
      <c r="C29" s="178"/>
      <c r="D29" s="178"/>
      <c r="E29" s="178"/>
      <c r="F29" s="24"/>
      <c r="G29" s="24"/>
      <c r="H29" s="24"/>
      <c r="I29" s="24"/>
      <c r="J29" s="24"/>
      <c r="K29" s="24"/>
    </row>
    <row r="30" spans="1:11" ht="13.35" customHeight="1" x14ac:dyDescent="0.15">
      <c r="A30" s="85" t="s">
        <v>186</v>
      </c>
      <c r="B30" s="179"/>
      <c r="C30" s="179"/>
      <c r="D30" s="179"/>
      <c r="E30" s="179"/>
      <c r="F30" s="24">
        <v>-27.050999999999998</v>
      </c>
      <c r="G30" s="24">
        <v>-27.050999999999998</v>
      </c>
      <c r="H30" s="24">
        <v>-27.050999999999998</v>
      </c>
      <c r="I30" s="24">
        <v>-27.050999999999998</v>
      </c>
      <c r="J30" s="24">
        <v>-27.050999999999998</v>
      </c>
      <c r="K30" s="24">
        <v>-27.050999999999998</v>
      </c>
    </row>
    <row r="31" spans="1:11" ht="95.1" customHeight="1" x14ac:dyDescent="0.15">
      <c r="A31" s="180" t="s">
        <v>258</v>
      </c>
      <c r="B31" s="187"/>
      <c r="C31" s="187"/>
      <c r="D31" s="187"/>
      <c r="E31" s="187"/>
      <c r="F31" s="24"/>
      <c r="G31" s="24"/>
      <c r="H31" s="24"/>
      <c r="I31" s="24"/>
      <c r="J31" s="24"/>
      <c r="K31" s="24"/>
    </row>
    <row r="32" spans="1:11" ht="13.35" customHeight="1" x14ac:dyDescent="0.15">
      <c r="A32" s="179"/>
      <c r="B32" s="179"/>
      <c r="C32" s="179"/>
      <c r="D32" s="179"/>
      <c r="E32" s="179"/>
      <c r="F32" s="24"/>
      <c r="G32" s="24"/>
      <c r="H32" s="24"/>
      <c r="I32" s="24"/>
      <c r="J32" s="24"/>
      <c r="K32" s="24"/>
    </row>
    <row r="33" spans="1:11" ht="13.35" customHeight="1" x14ac:dyDescent="0.15">
      <c r="A33" s="167" t="s">
        <v>67</v>
      </c>
      <c r="B33" s="167"/>
      <c r="C33" s="167"/>
      <c r="D33" s="167"/>
      <c r="E33" s="167"/>
      <c r="F33" s="24"/>
      <c r="G33" s="24"/>
      <c r="H33" s="24"/>
      <c r="I33" s="24"/>
      <c r="J33" s="24"/>
      <c r="K33" s="24"/>
    </row>
    <row r="34" spans="1:11" ht="13.35" customHeight="1" x14ac:dyDescent="0.15">
      <c r="A34" s="179" t="s">
        <v>216</v>
      </c>
      <c r="B34" s="179"/>
      <c r="C34" s="179"/>
      <c r="D34" s="179"/>
      <c r="E34" s="179"/>
      <c r="F34" s="24"/>
      <c r="G34" s="24">
        <v>3.7</v>
      </c>
      <c r="H34" s="24"/>
      <c r="I34" s="24"/>
      <c r="J34" s="24"/>
      <c r="K34" s="24"/>
    </row>
    <row r="35" spans="1:11" ht="63" x14ac:dyDescent="0.15">
      <c r="A35" s="182" t="s">
        <v>282</v>
      </c>
      <c r="B35" s="186"/>
      <c r="C35" s="186"/>
      <c r="D35" s="186"/>
      <c r="E35" s="186"/>
      <c r="F35" s="24"/>
      <c r="G35" s="24"/>
      <c r="H35" s="24"/>
      <c r="I35" s="24"/>
      <c r="J35" s="24"/>
      <c r="K35" s="24"/>
    </row>
    <row r="36" spans="1:11" x14ac:dyDescent="0.15">
      <c r="A36" s="85"/>
      <c r="B36" s="179"/>
      <c r="C36" s="179"/>
      <c r="D36" s="179"/>
      <c r="E36" s="179"/>
      <c r="F36" s="24"/>
      <c r="G36" s="24"/>
      <c r="H36" s="24"/>
      <c r="I36" s="24"/>
      <c r="J36" s="24"/>
      <c r="K36" s="24"/>
    </row>
    <row r="37" spans="1:11" ht="13.35" customHeight="1" x14ac:dyDescent="0.15">
      <c r="A37" s="85" t="s">
        <v>175</v>
      </c>
      <c r="B37" s="179"/>
      <c r="C37" s="179"/>
      <c r="D37" s="179"/>
      <c r="E37" s="179"/>
      <c r="F37" s="24"/>
      <c r="G37" s="24"/>
      <c r="H37" s="24"/>
      <c r="I37" s="24"/>
      <c r="J37" s="24"/>
      <c r="K37" s="24"/>
    </row>
    <row r="38" spans="1:11" x14ac:dyDescent="0.15">
      <c r="A38" s="166" t="s">
        <v>220</v>
      </c>
      <c r="B38" s="186"/>
      <c r="C38" s="186"/>
      <c r="D38" s="186"/>
      <c r="E38" s="186"/>
      <c r="F38" s="24">
        <v>-5.3</v>
      </c>
      <c r="G38" s="24">
        <v>-5.3</v>
      </c>
      <c r="H38" s="24">
        <v>-5.3</v>
      </c>
      <c r="I38" s="24">
        <v>-5.3</v>
      </c>
      <c r="J38" s="24">
        <v>-5.3</v>
      </c>
      <c r="K38" s="24">
        <v>-5.3</v>
      </c>
    </row>
    <row r="39" spans="1:11" x14ac:dyDescent="0.15">
      <c r="A39" s="166" t="s">
        <v>221</v>
      </c>
      <c r="B39" s="186"/>
      <c r="C39" s="186"/>
      <c r="D39" s="186"/>
      <c r="E39" s="186"/>
      <c r="F39" s="24"/>
      <c r="G39" s="24">
        <v>-2.1</v>
      </c>
      <c r="H39" s="24">
        <v>-2.1</v>
      </c>
      <c r="I39" s="24">
        <v>-2.1</v>
      </c>
      <c r="J39" s="24">
        <v>-2.1</v>
      </c>
      <c r="K39" s="24">
        <v>-2.1</v>
      </c>
    </row>
    <row r="40" spans="1:11" x14ac:dyDescent="0.15">
      <c r="A40" s="220"/>
      <c r="B40" s="220"/>
      <c r="C40" s="220"/>
      <c r="D40" s="220"/>
      <c r="E40" s="220"/>
      <c r="F40" s="24"/>
      <c r="G40" s="24"/>
      <c r="H40" s="24"/>
      <c r="I40" s="24"/>
      <c r="J40" s="24"/>
      <c r="K40" s="24"/>
    </row>
    <row r="41" spans="1:11" ht="15" x14ac:dyDescent="0.25">
      <c r="A41" s="300" t="s">
        <v>302</v>
      </c>
      <c r="B41" s="300"/>
      <c r="C41" s="300"/>
      <c r="D41" s="300"/>
      <c r="E41" s="300"/>
      <c r="F41" s="301"/>
      <c r="G41" s="301"/>
      <c r="H41" s="301"/>
      <c r="I41" s="301"/>
      <c r="J41" s="301"/>
      <c r="K41" s="309"/>
    </row>
    <row r="42" spans="1:11" x14ac:dyDescent="0.15">
      <c r="A42" s="14" t="s">
        <v>66</v>
      </c>
      <c r="B42" s="220"/>
      <c r="C42" s="220"/>
      <c r="D42" s="220"/>
      <c r="E42" s="220"/>
      <c r="F42" s="24"/>
      <c r="G42" s="24"/>
      <c r="H42" s="24"/>
      <c r="I42" s="24"/>
      <c r="J42" s="24"/>
      <c r="K42" s="24"/>
    </row>
    <row r="43" spans="1:11" x14ac:dyDescent="0.15">
      <c r="A43" s="203" t="s">
        <v>303</v>
      </c>
      <c r="B43" s="220"/>
      <c r="C43" s="68">
        <v>-5.9710000000000001</v>
      </c>
      <c r="D43" s="68">
        <v>-1.0920000000000001</v>
      </c>
      <c r="E43" s="68">
        <v>6.64</v>
      </c>
      <c r="F43" s="24">
        <v>-29.347000000000001</v>
      </c>
      <c r="G43" s="24">
        <v>-29.347000000000001</v>
      </c>
      <c r="H43" s="24">
        <v>-29.347000000000001</v>
      </c>
      <c r="I43" s="24">
        <v>-29.347000000000001</v>
      </c>
      <c r="J43" s="24">
        <v>-29.347000000000001</v>
      </c>
      <c r="K43" s="24">
        <v>-29.347000000000001</v>
      </c>
    </row>
    <row r="44" spans="1:11" ht="52.5" x14ac:dyDescent="0.15">
      <c r="A44" s="278" t="s">
        <v>488</v>
      </c>
      <c r="B44" s="220"/>
      <c r="C44" s="68"/>
      <c r="D44" s="68"/>
      <c r="E44" s="68"/>
      <c r="F44" s="24"/>
      <c r="G44" s="24"/>
      <c r="H44" s="24"/>
      <c r="I44" s="24"/>
      <c r="J44" s="24"/>
      <c r="K44" s="24"/>
    </row>
    <row r="45" spans="1:11" x14ac:dyDescent="0.15">
      <c r="A45" s="203"/>
      <c r="B45" s="220"/>
      <c r="C45" s="68"/>
      <c r="D45" s="68"/>
      <c r="E45" s="68"/>
      <c r="F45" s="24"/>
      <c r="G45" s="24"/>
      <c r="H45" s="24"/>
      <c r="I45" s="24"/>
      <c r="J45" s="24"/>
      <c r="K45" s="24"/>
    </row>
    <row r="46" spans="1:11" x14ac:dyDescent="0.15">
      <c r="A46" s="216" t="s">
        <v>67</v>
      </c>
      <c r="B46" s="220"/>
      <c r="C46" s="68"/>
      <c r="D46" s="68"/>
      <c r="E46" s="68"/>
      <c r="F46" s="24"/>
      <c r="G46" s="24"/>
      <c r="H46" s="24"/>
      <c r="I46" s="24"/>
      <c r="J46" s="24"/>
      <c r="K46" s="24"/>
    </row>
    <row r="47" spans="1:11" x14ac:dyDescent="0.15">
      <c r="A47" s="282" t="s">
        <v>371</v>
      </c>
      <c r="B47" s="220"/>
      <c r="C47" s="68"/>
      <c r="D47" s="68"/>
      <c r="E47" s="68"/>
      <c r="F47" s="24"/>
      <c r="G47" s="24">
        <v>16.802</v>
      </c>
      <c r="H47" s="24">
        <v>16.802</v>
      </c>
      <c r="I47" s="24">
        <v>16.802</v>
      </c>
      <c r="J47" s="24">
        <v>16.802</v>
      </c>
      <c r="K47" s="24">
        <v>16.802</v>
      </c>
    </row>
    <row r="48" spans="1:11" ht="63" x14ac:dyDescent="0.15">
      <c r="A48" s="278" t="s">
        <v>395</v>
      </c>
      <c r="B48" s="231"/>
      <c r="C48" s="68"/>
      <c r="D48" s="68"/>
      <c r="E48" s="68"/>
      <c r="F48" s="24"/>
      <c r="G48" s="24"/>
      <c r="H48" s="24"/>
      <c r="I48" s="24"/>
      <c r="J48" s="24"/>
      <c r="K48" s="24"/>
    </row>
    <row r="49" spans="1:11" x14ac:dyDescent="0.15">
      <c r="A49" s="278"/>
      <c r="B49" s="220"/>
      <c r="C49" s="68"/>
      <c r="D49" s="68"/>
      <c r="E49" s="68"/>
      <c r="F49" s="24"/>
      <c r="G49" s="24"/>
      <c r="H49" s="24"/>
      <c r="I49" s="24"/>
      <c r="J49" s="24"/>
      <c r="K49" s="24"/>
    </row>
    <row r="50" spans="1:11" ht="24.75" customHeight="1" x14ac:dyDescent="0.15">
      <c r="A50" s="282" t="s">
        <v>370</v>
      </c>
      <c r="B50" s="220"/>
      <c r="C50" s="68"/>
      <c r="D50" s="68"/>
      <c r="E50" s="68"/>
      <c r="F50" s="24"/>
      <c r="G50" s="24"/>
      <c r="H50" s="24">
        <v>20.86</v>
      </c>
      <c r="I50" s="24">
        <v>23.518000000000001</v>
      </c>
      <c r="J50" s="24">
        <v>23.518000000000001</v>
      </c>
      <c r="K50" s="24">
        <v>23.518000000000001</v>
      </c>
    </row>
    <row r="51" spans="1:11" ht="52.5" x14ac:dyDescent="0.15">
      <c r="A51" s="278" t="s">
        <v>397</v>
      </c>
      <c r="B51" s="231"/>
      <c r="C51" s="68"/>
      <c r="D51" s="68"/>
      <c r="E51" s="68"/>
      <c r="F51" s="24"/>
      <c r="G51" s="24"/>
      <c r="H51" s="24"/>
      <c r="I51" s="24"/>
      <c r="J51" s="24"/>
      <c r="K51" s="24"/>
    </row>
    <row r="52" spans="1:11" x14ac:dyDescent="0.15">
      <c r="A52" s="278"/>
      <c r="B52" s="224"/>
      <c r="C52" s="68"/>
      <c r="D52" s="68"/>
      <c r="E52" s="68"/>
      <c r="F52" s="24"/>
      <c r="G52" s="24"/>
      <c r="H52" s="24"/>
      <c r="I52" s="24"/>
      <c r="J52" s="24"/>
      <c r="K52" s="24"/>
    </row>
    <row r="53" spans="1:11" x14ac:dyDescent="0.15">
      <c r="A53" s="282" t="s">
        <v>306</v>
      </c>
      <c r="B53" s="224"/>
      <c r="C53" s="68"/>
      <c r="D53" s="68"/>
      <c r="E53" s="68"/>
      <c r="F53" s="24"/>
      <c r="G53" s="24">
        <v>2.2570000000000001</v>
      </c>
      <c r="H53" s="24"/>
      <c r="I53" s="24"/>
      <c r="J53" s="24"/>
      <c r="K53" s="24"/>
    </row>
    <row r="54" spans="1:11" ht="63" x14ac:dyDescent="0.15">
      <c r="A54" s="279" t="s">
        <v>503</v>
      </c>
      <c r="B54" s="224"/>
      <c r="C54" s="68"/>
      <c r="D54" s="68"/>
      <c r="E54" s="68"/>
      <c r="F54" s="24"/>
      <c r="G54" s="24"/>
      <c r="H54" s="24"/>
      <c r="I54" s="24"/>
      <c r="J54" s="24"/>
      <c r="K54" s="24"/>
    </row>
    <row r="55" spans="1:11" x14ac:dyDescent="0.15">
      <c r="A55" s="224"/>
      <c r="B55" s="220"/>
      <c r="C55" s="68"/>
      <c r="D55" s="68"/>
      <c r="E55" s="68"/>
      <c r="F55" s="24"/>
      <c r="G55" s="24"/>
      <c r="H55" s="24"/>
      <c r="I55" s="24"/>
      <c r="J55" s="24"/>
      <c r="K55" s="24"/>
    </row>
    <row r="56" spans="1:11" ht="13.35" customHeight="1" x14ac:dyDescent="0.15">
      <c r="A56" s="224" t="s">
        <v>175</v>
      </c>
      <c r="B56" s="220"/>
      <c r="C56" s="68"/>
      <c r="D56" s="68"/>
      <c r="E56" s="68"/>
      <c r="F56" s="24"/>
      <c r="G56" s="24"/>
      <c r="H56" s="24"/>
      <c r="I56" s="24"/>
      <c r="J56" s="24"/>
      <c r="K56" s="24"/>
    </row>
    <row r="57" spans="1:11" x14ac:dyDescent="0.15">
      <c r="A57" s="37" t="s">
        <v>372</v>
      </c>
      <c r="B57" s="220"/>
      <c r="C57" s="68"/>
      <c r="D57" s="68"/>
      <c r="E57" s="68"/>
      <c r="F57" s="24">
        <v>5.3</v>
      </c>
      <c r="G57" s="24"/>
      <c r="H57" s="24"/>
      <c r="I57" s="24"/>
      <c r="J57" s="24"/>
      <c r="K57" s="24"/>
    </row>
    <row r="58" spans="1:11" x14ac:dyDescent="0.15">
      <c r="A58" s="20"/>
      <c r="B58" s="177"/>
      <c r="C58" s="21"/>
      <c r="D58" s="21"/>
      <c r="E58" s="21"/>
      <c r="F58" s="21"/>
      <c r="G58" s="21"/>
      <c r="H58" s="21"/>
      <c r="I58" s="21"/>
      <c r="J58" s="21"/>
      <c r="K58" s="21"/>
    </row>
    <row r="59" spans="1:11" x14ac:dyDescent="0.15">
      <c r="A59" s="3"/>
      <c r="B59" s="1"/>
      <c r="C59" s="1"/>
      <c r="D59" s="1"/>
      <c r="E59" s="1"/>
      <c r="F59" s="1"/>
      <c r="G59" s="1"/>
      <c r="H59" s="1"/>
      <c r="I59" s="1"/>
      <c r="J59" s="1"/>
      <c r="K59" s="1"/>
    </row>
    <row r="60" spans="1:11" x14ac:dyDescent="0.15">
      <c r="A60" s="4"/>
      <c r="B60" s="31"/>
      <c r="C60" s="31"/>
      <c r="D60" s="31"/>
      <c r="E60" s="31"/>
      <c r="F60" s="31"/>
      <c r="G60" s="31"/>
      <c r="H60" s="31"/>
      <c r="I60" s="31"/>
      <c r="J60" s="31"/>
      <c r="K60" s="31"/>
    </row>
  </sheetData>
  <mergeCells count="6">
    <mergeCell ref="A41:K41"/>
    <mergeCell ref="A1:K1"/>
    <mergeCell ref="A11:K11"/>
    <mergeCell ref="A26:K26"/>
    <mergeCell ref="A13:E13"/>
    <mergeCell ref="A18:E1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59999389629810485"/>
  </sheetPr>
  <dimension ref="A1:L74"/>
  <sheetViews>
    <sheetView workbookViewId="0">
      <selection activeCell="D42" sqref="D42:L56"/>
    </sheetView>
  </sheetViews>
  <sheetFormatPr defaultColWidth="9.140625" defaultRowHeight="10.5" x14ac:dyDescent="0.15"/>
  <cols>
    <col min="1" max="1" width="9.140625" style="5"/>
    <col min="2" max="2" width="42" style="5" customWidth="1"/>
    <col min="3" max="6" width="9" style="5" bestFit="1" customWidth="1"/>
    <col min="7" max="7" width="10.7109375" style="5" customWidth="1"/>
    <col min="8" max="12" width="8" style="5" bestFit="1" customWidth="1"/>
    <col min="13" max="16384" width="9.140625" style="5"/>
  </cols>
  <sheetData>
    <row r="1" spans="2:12" ht="19.5" customHeight="1" x14ac:dyDescent="0.15">
      <c r="B1" s="299" t="s">
        <v>73</v>
      </c>
      <c r="C1" s="299"/>
      <c r="D1" s="299"/>
      <c r="E1" s="299"/>
      <c r="F1" s="299"/>
      <c r="G1" s="299"/>
      <c r="H1" s="299"/>
      <c r="I1" s="299"/>
      <c r="J1" s="299"/>
      <c r="K1" s="299"/>
      <c r="L1" s="303"/>
    </row>
    <row r="2" spans="2:12" x14ac:dyDescent="0.15">
      <c r="B2" s="16"/>
      <c r="C2" s="16">
        <v>2021</v>
      </c>
      <c r="D2" s="16">
        <v>2022</v>
      </c>
      <c r="E2" s="16">
        <v>2023</v>
      </c>
      <c r="F2" s="16">
        <v>2024</v>
      </c>
      <c r="G2" s="16">
        <v>2025</v>
      </c>
      <c r="H2" s="16">
        <v>2026</v>
      </c>
      <c r="I2" s="16">
        <v>2027</v>
      </c>
      <c r="J2" s="16">
        <v>2028</v>
      </c>
      <c r="K2" s="16">
        <v>2029</v>
      </c>
      <c r="L2" s="16">
        <v>2030</v>
      </c>
    </row>
    <row r="3" spans="2:12" x14ac:dyDescent="0.15">
      <c r="B3" s="17" t="s">
        <v>212</v>
      </c>
      <c r="C3" s="25">
        <v>2956.65</v>
      </c>
      <c r="D3" s="25">
        <v>4601.3270000000002</v>
      </c>
      <c r="E3" s="25">
        <v>5036.2</v>
      </c>
      <c r="F3" s="25">
        <v>5505.0039999999999</v>
      </c>
      <c r="G3" s="25">
        <v>5558.07</v>
      </c>
      <c r="H3" s="25">
        <v>5553.3360000000002</v>
      </c>
      <c r="I3" s="25">
        <v>5321.6270000000004</v>
      </c>
      <c r="J3" s="25">
        <v>5321.6270000000004</v>
      </c>
      <c r="K3" s="25">
        <v>5321.6270000000004</v>
      </c>
      <c r="L3" s="25">
        <v>5321.6270000000004</v>
      </c>
    </row>
    <row r="4" spans="2:12" x14ac:dyDescent="0.15">
      <c r="B4" s="19" t="s">
        <v>308</v>
      </c>
      <c r="C4" s="99"/>
      <c r="D4" s="99"/>
      <c r="E4" s="99"/>
      <c r="F4" s="99">
        <v>56.570999999999998</v>
      </c>
      <c r="G4" s="25"/>
      <c r="H4" s="25"/>
      <c r="I4" s="25"/>
      <c r="J4" s="25"/>
      <c r="K4" s="25"/>
      <c r="L4" s="25"/>
    </row>
    <row r="5" spans="2:12" x14ac:dyDescent="0.15">
      <c r="B5" s="19" t="s">
        <v>309</v>
      </c>
      <c r="C5" s="99">
        <v>-2.3799999999998325</v>
      </c>
      <c r="D5" s="99">
        <v>-5.9059999999998247</v>
      </c>
      <c r="E5" s="99">
        <v>8.3590000000002878</v>
      </c>
      <c r="F5" s="99">
        <v>1.1929999999999552</v>
      </c>
      <c r="G5" s="25"/>
      <c r="H5" s="25"/>
      <c r="I5" s="25"/>
      <c r="J5" s="25"/>
      <c r="K5" s="25"/>
      <c r="L5" s="25"/>
    </row>
    <row r="6" spans="2:12" ht="11.25" x14ac:dyDescent="0.15">
      <c r="B6" s="19" t="s">
        <v>213</v>
      </c>
      <c r="C6" s="99"/>
      <c r="D6" s="99"/>
      <c r="E6" s="99"/>
      <c r="F6" s="99"/>
      <c r="G6" s="26">
        <v>277.86599999999999</v>
      </c>
      <c r="H6" s="26">
        <v>303.42399999999998</v>
      </c>
      <c r="I6" s="26">
        <v>467.49799999999959</v>
      </c>
      <c r="J6" s="26">
        <v>467.49799999999959</v>
      </c>
      <c r="K6" s="26">
        <v>467.49799999999959</v>
      </c>
      <c r="L6" s="26">
        <v>467.49799999999959</v>
      </c>
    </row>
    <row r="7" spans="2:12" x14ac:dyDescent="0.15">
      <c r="B7" s="19" t="s">
        <v>288</v>
      </c>
      <c r="C7" s="26">
        <v>-2.7666757773658901E-13</v>
      </c>
      <c r="D7" s="26">
        <v>-3.7580000000008447</v>
      </c>
      <c r="E7" s="26">
        <v>-15.123999999999706</v>
      </c>
      <c r="F7" s="26">
        <v>4.252000000000578</v>
      </c>
      <c r="G7" s="26">
        <v>83.817000000000007</v>
      </c>
      <c r="H7" s="26">
        <v>14.125</v>
      </c>
      <c r="I7" s="26">
        <v>144.97500000000036</v>
      </c>
      <c r="J7" s="26">
        <v>184.04699999999957</v>
      </c>
      <c r="K7" s="26">
        <v>184.04699999999957</v>
      </c>
      <c r="L7" s="26">
        <v>184.04699999999957</v>
      </c>
    </row>
    <row r="8" spans="2:12" x14ac:dyDescent="0.15">
      <c r="B8" s="100" t="s">
        <v>289</v>
      </c>
      <c r="C8" s="172">
        <v>-2.3800000000001091</v>
      </c>
      <c r="D8" s="172">
        <v>-9.6640000000006694</v>
      </c>
      <c r="E8" s="172">
        <v>-6.7649999999994179</v>
      </c>
      <c r="F8" s="172">
        <v>62.016000000000531</v>
      </c>
      <c r="G8" s="172">
        <v>361.68299999999999</v>
      </c>
      <c r="H8" s="172">
        <v>317.54899999999998</v>
      </c>
      <c r="I8" s="172">
        <v>612.47299999999996</v>
      </c>
      <c r="J8" s="172">
        <v>651.54499999999916</v>
      </c>
      <c r="K8" s="172">
        <v>651.54499999999916</v>
      </c>
      <c r="L8" s="172">
        <v>651.54499999999916</v>
      </c>
    </row>
    <row r="9" spans="2:12" x14ac:dyDescent="0.15">
      <c r="B9" s="22" t="s">
        <v>290</v>
      </c>
      <c r="C9" s="27">
        <v>2954.27</v>
      </c>
      <c r="D9" s="27">
        <v>4591.6629999999996</v>
      </c>
      <c r="E9" s="27">
        <v>5029.4350000000004</v>
      </c>
      <c r="F9" s="27">
        <v>5567.02</v>
      </c>
      <c r="G9" s="27">
        <v>5919.7529999999997</v>
      </c>
      <c r="H9" s="27">
        <v>5870.8850000000002</v>
      </c>
      <c r="I9" s="27">
        <v>5934.1</v>
      </c>
      <c r="J9" s="27">
        <v>5973.1719999999996</v>
      </c>
      <c r="K9" s="27">
        <v>5973.1719999999996</v>
      </c>
      <c r="L9" s="27">
        <v>5973.1719999999996</v>
      </c>
    </row>
    <row r="10" spans="2:12" ht="47.25" customHeight="1" x14ac:dyDescent="0.15">
      <c r="B10" s="316" t="s">
        <v>250</v>
      </c>
      <c r="C10" s="316"/>
      <c r="D10" s="316"/>
      <c r="E10" s="316"/>
      <c r="F10" s="316"/>
      <c r="G10" s="316"/>
      <c r="H10" s="316"/>
      <c r="I10" s="316"/>
      <c r="J10" s="316"/>
      <c r="K10" s="316"/>
      <c r="L10" s="317"/>
    </row>
    <row r="11" spans="2:12" ht="15" customHeight="1" x14ac:dyDescent="0.15">
      <c r="B11" s="17"/>
      <c r="C11" s="17"/>
      <c r="D11" s="17"/>
      <c r="E11" s="17"/>
      <c r="F11" s="17"/>
      <c r="G11" s="18"/>
      <c r="H11" s="18"/>
      <c r="I11" s="18"/>
      <c r="J11" s="18"/>
      <c r="K11" s="18"/>
      <c r="L11" s="18"/>
    </row>
    <row r="12" spans="2:12" ht="15" customHeight="1" x14ac:dyDescent="0.15">
      <c r="B12" s="300" t="s">
        <v>310</v>
      </c>
      <c r="C12" s="300"/>
      <c r="D12" s="300"/>
      <c r="E12" s="300"/>
      <c r="F12" s="301"/>
      <c r="G12" s="214"/>
      <c r="H12" s="214"/>
      <c r="I12" s="214"/>
      <c r="J12" s="214"/>
      <c r="K12" s="214"/>
      <c r="L12" s="214"/>
    </row>
    <row r="13" spans="2:12" ht="15" customHeight="1" x14ac:dyDescent="0.15">
      <c r="B13" s="15" t="s">
        <v>66</v>
      </c>
      <c r="C13" s="15"/>
      <c r="D13" s="15"/>
      <c r="E13" s="15"/>
      <c r="F13" s="223"/>
      <c r="G13" s="18"/>
      <c r="H13" s="18"/>
      <c r="I13" s="18"/>
      <c r="J13" s="18"/>
      <c r="K13" s="18"/>
      <c r="L13" s="18"/>
    </row>
    <row r="14" spans="2:12" ht="15" customHeight="1" x14ac:dyDescent="0.15">
      <c r="B14" s="203" t="s">
        <v>296</v>
      </c>
      <c r="C14" s="204"/>
      <c r="D14" s="204"/>
      <c r="E14" s="204"/>
      <c r="F14" s="204">
        <v>56.570999999999998</v>
      </c>
      <c r="G14" s="18"/>
      <c r="H14" s="18"/>
      <c r="I14" s="18"/>
      <c r="J14" s="18"/>
      <c r="K14" s="18"/>
      <c r="L14" s="18"/>
    </row>
    <row r="15" spans="2:12" ht="31.5" x14ac:dyDescent="0.15">
      <c r="B15" s="223" t="s">
        <v>297</v>
      </c>
      <c r="C15" s="204"/>
      <c r="D15" s="204"/>
      <c r="E15" s="204"/>
      <c r="F15" s="204"/>
      <c r="G15" s="18"/>
      <c r="H15" s="18"/>
      <c r="I15" s="18"/>
      <c r="J15" s="18"/>
      <c r="K15" s="18"/>
      <c r="L15" s="18"/>
    </row>
    <row r="16" spans="2:12" ht="15" customHeight="1" x14ac:dyDescent="0.15">
      <c r="B16" s="203"/>
      <c r="C16" s="204"/>
      <c r="D16" s="204"/>
      <c r="E16" s="204"/>
      <c r="F16" s="204"/>
      <c r="G16" s="18"/>
      <c r="H16" s="18"/>
      <c r="I16" s="18"/>
      <c r="J16" s="18"/>
      <c r="K16" s="18"/>
      <c r="L16" s="18"/>
    </row>
    <row r="17" spans="2:12" ht="15" customHeight="1" x14ac:dyDescent="0.15">
      <c r="B17" s="300" t="s">
        <v>311</v>
      </c>
      <c r="C17" s="301"/>
      <c r="D17" s="301"/>
      <c r="E17" s="301"/>
      <c r="F17" s="302"/>
      <c r="G17" s="214"/>
      <c r="H17" s="214"/>
      <c r="I17" s="214"/>
      <c r="J17" s="214"/>
      <c r="K17" s="214"/>
      <c r="L17" s="214"/>
    </row>
    <row r="18" spans="2:12" ht="15" customHeight="1" x14ac:dyDescent="0.15">
      <c r="B18" s="205" t="s">
        <v>66</v>
      </c>
      <c r="C18" s="223"/>
      <c r="D18" s="223"/>
      <c r="E18" s="223"/>
      <c r="F18" s="223"/>
      <c r="G18" s="18"/>
      <c r="H18" s="18"/>
      <c r="I18" s="18"/>
      <c r="J18" s="18"/>
      <c r="K18" s="18"/>
      <c r="L18" s="18"/>
    </row>
    <row r="19" spans="2:12" ht="15" customHeight="1" x14ac:dyDescent="0.15">
      <c r="B19" s="206" t="s">
        <v>298</v>
      </c>
      <c r="C19" s="207">
        <v>-2.38</v>
      </c>
      <c r="D19" s="207"/>
      <c r="E19" s="207"/>
      <c r="F19" s="207"/>
      <c r="G19" s="61"/>
      <c r="H19" s="18"/>
      <c r="I19" s="18"/>
      <c r="J19" s="18"/>
      <c r="K19" s="18"/>
      <c r="L19" s="18"/>
    </row>
    <row r="20" spans="2:12" ht="42" x14ac:dyDescent="0.15">
      <c r="B20" s="223" t="s">
        <v>353</v>
      </c>
      <c r="C20" s="207"/>
      <c r="D20" s="207"/>
      <c r="E20" s="207"/>
      <c r="F20" s="207"/>
      <c r="G20" s="61"/>
      <c r="H20" s="18"/>
      <c r="I20" s="18"/>
      <c r="J20" s="18"/>
      <c r="K20" s="18"/>
      <c r="L20" s="18"/>
    </row>
    <row r="21" spans="2:12" ht="15" customHeight="1" x14ac:dyDescent="0.15">
      <c r="B21" s="223"/>
      <c r="C21" s="204"/>
      <c r="D21" s="204"/>
      <c r="E21" s="204"/>
      <c r="F21" s="204"/>
      <c r="G21" s="61"/>
      <c r="H21" s="18"/>
      <c r="I21" s="18"/>
      <c r="J21" s="18"/>
      <c r="K21" s="18"/>
      <c r="L21" s="18"/>
    </row>
    <row r="22" spans="2:12" ht="15" customHeight="1" x14ac:dyDescent="0.15">
      <c r="B22" s="203" t="s">
        <v>300</v>
      </c>
      <c r="C22" s="204"/>
      <c r="D22" s="97">
        <v>-5.9059999999999997</v>
      </c>
      <c r="E22" s="97">
        <v>8.359</v>
      </c>
      <c r="F22" s="97">
        <v>1.1930000000000001</v>
      </c>
      <c r="G22" s="61"/>
      <c r="H22" s="18"/>
      <c r="I22" s="18"/>
      <c r="J22" s="18"/>
      <c r="K22" s="18"/>
      <c r="L22" s="18"/>
    </row>
    <row r="23" spans="2:12" ht="115.5" x14ac:dyDescent="0.15">
      <c r="B23" s="223" t="s">
        <v>354</v>
      </c>
      <c r="C23" s="204"/>
      <c r="D23" s="204"/>
      <c r="E23" s="204"/>
      <c r="F23" s="204"/>
      <c r="G23" s="61"/>
      <c r="H23" s="18"/>
      <c r="I23" s="18"/>
      <c r="J23" s="18"/>
      <c r="K23" s="18"/>
      <c r="L23" s="18"/>
    </row>
    <row r="24" spans="2:12" ht="15" customHeight="1" x14ac:dyDescent="0.15">
      <c r="B24" s="17"/>
      <c r="C24" s="17"/>
      <c r="D24" s="17"/>
      <c r="E24" s="17"/>
      <c r="F24" s="17"/>
      <c r="G24" s="18"/>
      <c r="H24" s="18"/>
      <c r="I24" s="18"/>
      <c r="J24" s="18"/>
      <c r="K24" s="18"/>
      <c r="L24" s="18"/>
    </row>
    <row r="25" spans="2:12" ht="15" customHeight="1" x14ac:dyDescent="0.15">
      <c r="B25" s="300" t="s">
        <v>214</v>
      </c>
      <c r="C25" s="300"/>
      <c r="D25" s="300"/>
      <c r="E25" s="300"/>
      <c r="F25" s="300"/>
      <c r="G25" s="301"/>
      <c r="H25" s="301"/>
      <c r="I25" s="301"/>
      <c r="J25" s="301"/>
      <c r="K25" s="301"/>
      <c r="L25" s="302"/>
    </row>
    <row r="26" spans="2:12" x14ac:dyDescent="0.15">
      <c r="B26" s="38" t="s">
        <v>66</v>
      </c>
      <c r="C26" s="38"/>
      <c r="D26" s="38"/>
      <c r="E26" s="38"/>
      <c r="F26" s="38"/>
      <c r="G26" s="32"/>
      <c r="H26" s="222"/>
      <c r="I26" s="222"/>
      <c r="J26" s="222"/>
      <c r="K26" s="222"/>
      <c r="L26" s="222"/>
    </row>
    <row r="27" spans="2:12" x14ac:dyDescent="0.15">
      <c r="B27" s="37" t="s">
        <v>267</v>
      </c>
      <c r="C27" s="37"/>
      <c r="D27" s="37"/>
      <c r="E27" s="37"/>
      <c r="F27" s="37"/>
      <c r="G27" s="24">
        <v>283.58999999999997</v>
      </c>
      <c r="H27" s="24">
        <v>283.34800000000001</v>
      </c>
      <c r="I27" s="24">
        <v>271.51299999999998</v>
      </c>
      <c r="J27" s="24">
        <v>271.51299999999998</v>
      </c>
      <c r="K27" s="24">
        <v>271.51299999999998</v>
      </c>
      <c r="L27" s="24">
        <v>271.51299999999998</v>
      </c>
    </row>
    <row r="28" spans="2:12" x14ac:dyDescent="0.15">
      <c r="B28" s="178"/>
      <c r="C28" s="178"/>
      <c r="D28" s="178"/>
      <c r="E28" s="178"/>
      <c r="F28" s="178"/>
      <c r="G28" s="24"/>
      <c r="H28" s="24"/>
      <c r="I28" s="24"/>
      <c r="J28" s="24"/>
      <c r="K28" s="24"/>
      <c r="L28" s="24"/>
    </row>
    <row r="29" spans="2:12" ht="21" x14ac:dyDescent="0.15">
      <c r="B29" s="37" t="s">
        <v>235</v>
      </c>
      <c r="C29" s="37"/>
      <c r="D29" s="37"/>
      <c r="E29" s="37"/>
      <c r="F29" s="37"/>
      <c r="G29" s="24"/>
      <c r="H29" s="24"/>
      <c r="I29" s="24">
        <v>201.709</v>
      </c>
      <c r="J29" s="24">
        <v>201.709</v>
      </c>
      <c r="K29" s="24">
        <v>201.709</v>
      </c>
      <c r="L29" s="24">
        <v>201.709</v>
      </c>
    </row>
    <row r="30" spans="2:12" ht="63" x14ac:dyDescent="0.15">
      <c r="B30" s="278" t="s">
        <v>514</v>
      </c>
      <c r="C30" s="224"/>
      <c r="D30" s="224"/>
      <c r="E30" s="224"/>
      <c r="F30" s="224"/>
      <c r="G30" s="24"/>
      <c r="H30" s="24"/>
      <c r="I30" s="24"/>
      <c r="J30" s="24"/>
      <c r="K30" s="24"/>
      <c r="L30" s="24"/>
    </row>
    <row r="31" spans="2:12" x14ac:dyDescent="0.15">
      <c r="B31" s="178"/>
      <c r="C31" s="178"/>
      <c r="D31" s="178"/>
      <c r="E31" s="178"/>
      <c r="F31" s="178"/>
      <c r="G31" s="24"/>
      <c r="H31" s="24"/>
      <c r="I31" s="24"/>
      <c r="J31" s="24"/>
      <c r="K31" s="24"/>
      <c r="L31" s="24"/>
    </row>
    <row r="32" spans="2:12" x14ac:dyDescent="0.15">
      <c r="B32" s="14" t="s">
        <v>67</v>
      </c>
      <c r="C32" s="14"/>
      <c r="D32" s="14"/>
      <c r="E32" s="14"/>
      <c r="F32" s="14"/>
      <c r="G32" s="24"/>
      <c r="H32" s="24"/>
      <c r="I32" s="24"/>
      <c r="J32" s="24"/>
      <c r="K32" s="24"/>
      <c r="L32" s="24"/>
    </row>
    <row r="33" spans="2:12" x14ac:dyDescent="0.15">
      <c r="B33" s="178" t="s">
        <v>216</v>
      </c>
      <c r="C33" s="178"/>
      <c r="D33" s="178"/>
      <c r="E33" s="178"/>
      <c r="F33" s="178"/>
      <c r="G33" s="24"/>
      <c r="H33" s="24">
        <v>25.8</v>
      </c>
      <c r="I33" s="24"/>
      <c r="J33" s="24"/>
      <c r="K33" s="24"/>
      <c r="L33" s="24"/>
    </row>
    <row r="34" spans="2:12" ht="63" x14ac:dyDescent="0.15">
      <c r="B34" s="224" t="s">
        <v>283</v>
      </c>
      <c r="C34" s="224"/>
      <c r="D34" s="224"/>
      <c r="E34" s="224"/>
      <c r="F34" s="224"/>
      <c r="G34" s="24"/>
      <c r="H34" s="24"/>
      <c r="I34" s="24"/>
      <c r="J34" s="24"/>
      <c r="K34" s="24"/>
      <c r="L34" s="24"/>
    </row>
    <row r="35" spans="2:12" x14ac:dyDescent="0.15">
      <c r="B35" s="178"/>
      <c r="C35" s="178"/>
      <c r="D35" s="178"/>
      <c r="E35" s="178"/>
      <c r="F35" s="178"/>
      <c r="G35" s="24"/>
      <c r="H35" s="24"/>
      <c r="I35" s="24"/>
      <c r="J35" s="24"/>
      <c r="K35" s="24"/>
      <c r="L35" s="24"/>
    </row>
    <row r="36" spans="2:12" x14ac:dyDescent="0.15">
      <c r="B36" s="14" t="s">
        <v>223</v>
      </c>
      <c r="C36" s="14"/>
      <c r="D36" s="14"/>
      <c r="E36" s="14"/>
      <c r="F36" s="14"/>
      <c r="G36" s="24"/>
      <c r="H36" s="24"/>
      <c r="I36" s="24"/>
      <c r="J36" s="24"/>
      <c r="K36" s="24"/>
      <c r="L36" s="24"/>
    </row>
    <row r="37" spans="2:12" x14ac:dyDescent="0.15">
      <c r="B37" s="178" t="s">
        <v>222</v>
      </c>
      <c r="C37" s="178"/>
      <c r="D37" s="178"/>
      <c r="E37" s="178"/>
      <c r="F37" s="178"/>
      <c r="G37" s="24">
        <v>-5.7240000000000002</v>
      </c>
      <c r="H37" s="24">
        <v>-5.7240000000000002</v>
      </c>
      <c r="I37" s="24">
        <v>-5.7240000000000002</v>
      </c>
      <c r="J37" s="24">
        <v>-5.7240000000000002</v>
      </c>
      <c r="K37" s="24">
        <v>-5.7240000000000002</v>
      </c>
      <c r="L37" s="24">
        <v>-5.7240000000000002</v>
      </c>
    </row>
    <row r="38" spans="2:12" ht="189" customHeight="1" x14ac:dyDescent="0.15">
      <c r="B38" s="224" t="s">
        <v>479</v>
      </c>
      <c r="C38" s="224"/>
      <c r="D38" s="224"/>
      <c r="E38" s="224"/>
      <c r="F38" s="224"/>
      <c r="G38" s="24"/>
      <c r="H38" s="24"/>
      <c r="I38" s="24"/>
      <c r="J38" s="24"/>
      <c r="K38" s="24"/>
      <c r="L38" s="24"/>
    </row>
    <row r="39" spans="2:12" ht="12.75" customHeight="1" x14ac:dyDescent="0.15">
      <c r="B39" s="224"/>
      <c r="C39" s="224"/>
      <c r="D39" s="224"/>
      <c r="E39" s="224"/>
      <c r="F39" s="224"/>
      <c r="G39" s="24"/>
      <c r="H39" s="24"/>
      <c r="I39" s="24"/>
      <c r="J39" s="24"/>
      <c r="K39" s="24"/>
      <c r="L39" s="24"/>
    </row>
    <row r="40" spans="2:12" ht="12.75" customHeight="1" x14ac:dyDescent="0.15">
      <c r="B40" s="300" t="s">
        <v>302</v>
      </c>
      <c r="C40" s="300"/>
      <c r="D40" s="300"/>
      <c r="E40" s="300"/>
      <c r="F40" s="300"/>
      <c r="G40" s="301"/>
      <c r="H40" s="301"/>
      <c r="I40" s="301"/>
      <c r="J40" s="301"/>
      <c r="K40" s="301"/>
      <c r="L40" s="302"/>
    </row>
    <row r="41" spans="2:12" ht="12.75" customHeight="1" x14ac:dyDescent="0.15">
      <c r="B41" s="17" t="s">
        <v>66</v>
      </c>
      <c r="C41" s="278"/>
      <c r="D41" s="278"/>
      <c r="E41" s="278"/>
      <c r="F41" s="278"/>
      <c r="G41" s="99"/>
      <c r="H41" s="99"/>
      <c r="I41" s="99"/>
      <c r="J41" s="99"/>
      <c r="K41" s="99"/>
      <c r="L41" s="99"/>
    </row>
    <row r="42" spans="2:12" ht="12.75" customHeight="1" x14ac:dyDescent="0.15">
      <c r="B42" s="203" t="s">
        <v>303</v>
      </c>
      <c r="C42" s="278"/>
      <c r="D42" s="35">
        <v>-3.758</v>
      </c>
      <c r="E42" s="35">
        <v>-15.124000000000001</v>
      </c>
      <c r="F42" s="35">
        <v>4.2519999999999998</v>
      </c>
      <c r="G42" s="99">
        <v>83.816999999999993</v>
      </c>
      <c r="H42" s="99"/>
      <c r="I42" s="99"/>
      <c r="J42" s="99"/>
      <c r="K42" s="99"/>
      <c r="L42" s="99"/>
    </row>
    <row r="43" spans="2:12" ht="52.5" x14ac:dyDescent="0.15">
      <c r="B43" s="278" t="s">
        <v>474</v>
      </c>
      <c r="C43" s="278"/>
      <c r="D43" s="35"/>
      <c r="E43" s="35"/>
      <c r="F43" s="35"/>
      <c r="G43" s="99"/>
      <c r="H43" s="99"/>
      <c r="I43" s="99"/>
      <c r="J43" s="99"/>
      <c r="K43" s="99"/>
      <c r="L43" s="99"/>
    </row>
    <row r="44" spans="2:12" ht="12.75" customHeight="1" x14ac:dyDescent="0.15">
      <c r="B44" s="203"/>
      <c r="C44" s="278"/>
      <c r="D44" s="35"/>
      <c r="E44" s="35"/>
      <c r="F44" s="35"/>
      <c r="G44" s="99"/>
      <c r="H44" s="99"/>
      <c r="I44" s="99"/>
      <c r="J44" s="99"/>
      <c r="K44" s="99"/>
      <c r="L44" s="99"/>
    </row>
    <row r="45" spans="2:12" ht="12.75" customHeight="1" x14ac:dyDescent="0.15">
      <c r="B45" s="216" t="s">
        <v>67</v>
      </c>
      <c r="C45" s="278"/>
      <c r="D45" s="35"/>
      <c r="E45" s="35"/>
      <c r="F45" s="35"/>
      <c r="G45" s="99"/>
      <c r="H45" s="99"/>
      <c r="I45" s="99"/>
      <c r="J45" s="99"/>
      <c r="K45" s="99"/>
      <c r="L45" s="99"/>
    </row>
    <row r="46" spans="2:12" ht="12.75" customHeight="1" x14ac:dyDescent="0.15">
      <c r="B46" s="282" t="s">
        <v>306</v>
      </c>
      <c r="C46" s="278"/>
      <c r="D46" s="35"/>
      <c r="E46" s="35"/>
      <c r="F46" s="35"/>
      <c r="G46" s="99"/>
      <c r="H46" s="99">
        <v>15.285</v>
      </c>
      <c r="I46" s="99"/>
      <c r="J46" s="99"/>
      <c r="K46" s="99"/>
      <c r="L46" s="99"/>
    </row>
    <row r="47" spans="2:12" ht="73.5" x14ac:dyDescent="0.15">
      <c r="B47" s="279" t="s">
        <v>503</v>
      </c>
      <c r="C47" s="278"/>
      <c r="D47" s="35"/>
      <c r="E47" s="35"/>
      <c r="F47" s="35"/>
      <c r="G47" s="99"/>
      <c r="H47" s="99"/>
      <c r="I47" s="99"/>
      <c r="J47" s="99"/>
      <c r="K47" s="99"/>
      <c r="L47" s="99"/>
    </row>
    <row r="48" spans="2:12" ht="12.75" customHeight="1" x14ac:dyDescent="0.15">
      <c r="B48" s="278"/>
      <c r="C48" s="278"/>
      <c r="D48" s="35"/>
      <c r="E48" s="35"/>
      <c r="F48" s="35"/>
      <c r="G48" s="99"/>
      <c r="H48" s="99"/>
      <c r="I48" s="99"/>
      <c r="J48" s="99"/>
      <c r="K48" s="99"/>
      <c r="L48" s="99"/>
    </row>
    <row r="49" spans="1:12" ht="18" customHeight="1" x14ac:dyDescent="0.15">
      <c r="B49" s="278" t="s">
        <v>305</v>
      </c>
      <c r="C49" s="278"/>
      <c r="D49" s="35"/>
      <c r="E49" s="35"/>
      <c r="F49" s="35"/>
      <c r="G49" s="99"/>
      <c r="H49" s="99"/>
      <c r="I49" s="99">
        <v>23.324000000000002</v>
      </c>
      <c r="J49" s="99">
        <v>46.573999999999998</v>
      </c>
      <c r="K49" s="99">
        <v>46.573999999999998</v>
      </c>
      <c r="L49" s="99">
        <v>46.573999999999998</v>
      </c>
    </row>
    <row r="50" spans="1:12" ht="31.5" x14ac:dyDescent="0.15">
      <c r="B50" s="279" t="s">
        <v>478</v>
      </c>
      <c r="C50" s="278"/>
      <c r="D50" s="35"/>
      <c r="E50" s="35"/>
      <c r="F50" s="35"/>
      <c r="G50" s="99"/>
      <c r="H50" s="99"/>
      <c r="I50" s="99"/>
      <c r="J50" s="99"/>
      <c r="K50" s="99"/>
      <c r="L50" s="99"/>
    </row>
    <row r="51" spans="1:12" ht="12.75" customHeight="1" x14ac:dyDescent="0.15">
      <c r="B51" s="278"/>
      <c r="C51" s="278"/>
      <c r="D51" s="35"/>
      <c r="E51" s="35"/>
      <c r="F51" s="35"/>
      <c r="G51" s="99"/>
      <c r="H51" s="99"/>
      <c r="I51" s="99"/>
      <c r="J51" s="99"/>
      <c r="K51" s="99"/>
      <c r="L51" s="99"/>
    </row>
    <row r="52" spans="1:12" ht="27" customHeight="1" x14ac:dyDescent="0.15">
      <c r="B52" s="175" t="s">
        <v>314</v>
      </c>
      <c r="C52" s="278"/>
      <c r="D52" s="35"/>
      <c r="E52" s="35"/>
      <c r="F52" s="35"/>
      <c r="G52" s="99"/>
      <c r="H52" s="99"/>
      <c r="I52" s="99">
        <v>122.81100000000001</v>
      </c>
      <c r="J52" s="99">
        <v>138.63300000000001</v>
      </c>
      <c r="K52" s="99">
        <v>138.63300000000001</v>
      </c>
      <c r="L52" s="99">
        <v>138.63300000000001</v>
      </c>
    </row>
    <row r="53" spans="1:12" ht="73.5" x14ac:dyDescent="0.15">
      <c r="B53" s="278" t="s">
        <v>394</v>
      </c>
      <c r="C53" s="278"/>
      <c r="D53" s="35"/>
      <c r="E53" s="35"/>
      <c r="F53" s="35"/>
      <c r="G53" s="99"/>
      <c r="H53" s="99"/>
      <c r="I53" s="99"/>
      <c r="J53" s="99"/>
      <c r="K53" s="99"/>
      <c r="L53" s="99"/>
    </row>
    <row r="54" spans="1:12" x14ac:dyDescent="0.15">
      <c r="B54" s="278"/>
      <c r="C54" s="278"/>
      <c r="D54" s="35"/>
      <c r="E54" s="35"/>
      <c r="F54" s="35"/>
      <c r="G54" s="99"/>
      <c r="H54" s="99"/>
      <c r="I54" s="99"/>
      <c r="J54" s="99"/>
      <c r="K54" s="99"/>
      <c r="L54" s="99"/>
    </row>
    <row r="55" spans="1:12" x14ac:dyDescent="0.15">
      <c r="B55" s="278" t="s">
        <v>175</v>
      </c>
      <c r="C55" s="278"/>
      <c r="D55" s="35"/>
      <c r="E55" s="35"/>
      <c r="F55" s="35"/>
      <c r="G55" s="99"/>
      <c r="H55" s="99"/>
      <c r="I55" s="99"/>
      <c r="J55" s="99"/>
      <c r="K55" s="99"/>
      <c r="L55" s="99"/>
    </row>
    <row r="56" spans="1:12" ht="21" x14ac:dyDescent="0.15">
      <c r="B56" s="282" t="s">
        <v>513</v>
      </c>
      <c r="C56" s="278"/>
      <c r="D56" s="35"/>
      <c r="E56" s="35"/>
      <c r="F56" s="35"/>
      <c r="G56" s="99"/>
      <c r="H56" s="99">
        <v>-1.1599999999999999</v>
      </c>
      <c r="I56" s="99">
        <v>-1.1599999999999999</v>
      </c>
      <c r="J56" s="99">
        <v>-1.1599999999999999</v>
      </c>
      <c r="K56" s="99">
        <v>-1.1599999999999999</v>
      </c>
      <c r="L56" s="99">
        <v>-1.1599999999999999</v>
      </c>
    </row>
    <row r="57" spans="1:12" x14ac:dyDescent="0.15">
      <c r="B57" s="49"/>
      <c r="C57" s="49"/>
      <c r="D57" s="49"/>
      <c r="E57" s="49"/>
      <c r="F57" s="49"/>
      <c r="G57" s="23"/>
      <c r="H57" s="23"/>
      <c r="I57" s="23"/>
      <c r="J57" s="23"/>
      <c r="K57" s="23"/>
      <c r="L57" s="23"/>
    </row>
    <row r="58" spans="1:12" x14ac:dyDescent="0.15">
      <c r="B58" s="3"/>
      <c r="C58" s="1"/>
      <c r="D58" s="1"/>
      <c r="E58" s="1"/>
      <c r="F58" s="1"/>
      <c r="G58" s="1"/>
      <c r="H58" s="1"/>
      <c r="I58" s="1"/>
      <c r="J58" s="1"/>
      <c r="K58" s="1"/>
      <c r="L58" s="1"/>
    </row>
    <row r="59" spans="1:12" x14ac:dyDescent="0.15">
      <c r="B59" s="4"/>
      <c r="C59" s="31"/>
      <c r="D59" s="31"/>
      <c r="E59" s="31"/>
      <c r="F59" s="31"/>
      <c r="G59" s="31"/>
      <c r="H59" s="31"/>
      <c r="I59" s="31"/>
      <c r="J59" s="31"/>
      <c r="K59" s="31"/>
      <c r="L59" s="31"/>
    </row>
    <row r="60" spans="1:12" x14ac:dyDescent="0.15">
      <c r="C60" s="272"/>
      <c r="D60" s="272"/>
      <c r="E60" s="272"/>
      <c r="F60" s="272"/>
      <c r="G60" s="272"/>
      <c r="H60" s="272"/>
    </row>
    <row r="61" spans="1:12" ht="15" x14ac:dyDescent="0.25">
      <c r="A61" s="266"/>
      <c r="B61" s="371" t="s">
        <v>451</v>
      </c>
      <c r="C61" s="297"/>
      <c r="D61" s="297"/>
      <c r="E61" s="297"/>
      <c r="F61" s="297"/>
      <c r="G61" s="297"/>
    </row>
    <row r="62" spans="1:12" x14ac:dyDescent="0.15">
      <c r="A62" s="267"/>
      <c r="B62" s="268"/>
      <c r="C62" s="269">
        <v>2021</v>
      </c>
      <c r="D62" s="269">
        <v>2022</v>
      </c>
      <c r="E62" s="269">
        <v>2023</v>
      </c>
      <c r="F62" s="269">
        <v>2024</v>
      </c>
      <c r="G62" s="269">
        <v>2025</v>
      </c>
    </row>
    <row r="63" spans="1:12" ht="21" x14ac:dyDescent="0.15">
      <c r="A63" s="255">
        <v>1</v>
      </c>
      <c r="B63" s="256" t="s">
        <v>436</v>
      </c>
      <c r="C63" s="257">
        <v>2954.2699999999995</v>
      </c>
      <c r="D63" s="257">
        <v>4591.6630000000005</v>
      </c>
      <c r="E63" s="257">
        <v>5029.4350000000004</v>
      </c>
      <c r="F63" s="257">
        <v>5567.02</v>
      </c>
      <c r="G63" s="257">
        <v>5919.7529999999997</v>
      </c>
    </row>
    <row r="64" spans="1:12" x14ac:dyDescent="0.15">
      <c r="A64" s="258"/>
      <c r="B64" s="256" t="s">
        <v>437</v>
      </c>
      <c r="C64" s="260"/>
      <c r="D64" s="260"/>
      <c r="E64" s="260"/>
      <c r="F64" s="257"/>
      <c r="G64" s="257"/>
    </row>
    <row r="65" spans="1:7" x14ac:dyDescent="0.15">
      <c r="A65" s="258">
        <v>2</v>
      </c>
      <c r="B65" s="270" t="s">
        <v>438</v>
      </c>
      <c r="C65" s="260">
        <v>-14.522244986196501</v>
      </c>
      <c r="D65" s="260"/>
      <c r="E65" s="260"/>
      <c r="F65" s="260"/>
      <c r="G65" s="257"/>
    </row>
    <row r="66" spans="1:7" x14ac:dyDescent="0.15">
      <c r="A66" s="258">
        <v>3</v>
      </c>
      <c r="B66" s="270" t="s">
        <v>439</v>
      </c>
      <c r="C66" s="260">
        <v>-15.165898500000001</v>
      </c>
      <c r="D66" s="260">
        <v>-5.8809209999999998</v>
      </c>
      <c r="E66" s="260"/>
      <c r="F66" s="260"/>
      <c r="G66" s="257"/>
    </row>
    <row r="67" spans="1:7" ht="21" x14ac:dyDescent="0.15">
      <c r="A67" s="242" t="s">
        <v>452</v>
      </c>
      <c r="B67" s="243" t="s">
        <v>441</v>
      </c>
      <c r="C67" s="244">
        <v>2924.5818565138029</v>
      </c>
      <c r="D67" s="244">
        <v>4585.7820790000005</v>
      </c>
      <c r="E67" s="244">
        <v>5029.4350000000004</v>
      </c>
      <c r="F67" s="244">
        <v>5567.02</v>
      </c>
      <c r="G67" s="244">
        <v>5919.7529999999997</v>
      </c>
    </row>
    <row r="68" spans="1:7" x14ac:dyDescent="0.15">
      <c r="A68" s="245">
        <v>5</v>
      </c>
      <c r="B68" s="246" t="s">
        <v>442</v>
      </c>
      <c r="C68" s="260">
        <v>2896.9049999999997</v>
      </c>
      <c r="D68" s="260">
        <v>4396.1580000000004</v>
      </c>
      <c r="E68" s="260">
        <v>4912.6319999999996</v>
      </c>
      <c r="F68" s="260">
        <v>5303.2950000000001</v>
      </c>
      <c r="G68" s="260">
        <v>5558.07</v>
      </c>
    </row>
    <row r="69" spans="1:7" x14ac:dyDescent="0.15">
      <c r="A69" s="245"/>
      <c r="B69" s="246" t="s">
        <v>443</v>
      </c>
      <c r="C69" s="260"/>
      <c r="D69" s="260"/>
      <c r="E69" s="260"/>
      <c r="F69" s="260"/>
      <c r="G69" s="260"/>
    </row>
    <row r="70" spans="1:7" ht="31.5" x14ac:dyDescent="0.15">
      <c r="A70" s="245"/>
      <c r="B70" s="246" t="s">
        <v>521</v>
      </c>
      <c r="C70" s="260"/>
      <c r="D70" s="260"/>
      <c r="E70" s="260"/>
      <c r="F70" s="260"/>
      <c r="G70" s="260">
        <v>-5.7240000000000002</v>
      </c>
    </row>
    <row r="71" spans="1:7" x14ac:dyDescent="0.15">
      <c r="A71" s="248" t="s">
        <v>444</v>
      </c>
      <c r="B71" s="271" t="s">
        <v>304</v>
      </c>
      <c r="C71" s="262"/>
      <c r="D71" s="262"/>
      <c r="E71" s="262"/>
      <c r="F71" s="262"/>
      <c r="G71" s="262">
        <v>283.58999999999997</v>
      </c>
    </row>
    <row r="72" spans="1:7" ht="21.75" thickBot="1" x14ac:dyDescent="0.2">
      <c r="A72" s="250" t="s">
        <v>453</v>
      </c>
      <c r="B72" s="263" t="s">
        <v>454</v>
      </c>
      <c r="C72" s="251">
        <v>2896.9049999999997</v>
      </c>
      <c r="D72" s="251">
        <v>4396.1580000000004</v>
      </c>
      <c r="E72" s="251">
        <v>4912.6319999999996</v>
      </c>
      <c r="F72" s="251">
        <v>5303.2950000000001</v>
      </c>
      <c r="G72" s="251">
        <v>5835.9359999999997</v>
      </c>
    </row>
    <row r="73" spans="1:7" ht="32.25" thickTop="1" x14ac:dyDescent="0.15">
      <c r="A73" s="252" t="s">
        <v>455</v>
      </c>
      <c r="B73" s="253" t="s">
        <v>449</v>
      </c>
      <c r="C73" s="254">
        <v>27.676856513803159</v>
      </c>
      <c r="D73" s="254">
        <v>189.62407900000017</v>
      </c>
      <c r="E73" s="254">
        <v>116.80300000000079</v>
      </c>
      <c r="F73" s="254">
        <v>263.72500000000036</v>
      </c>
      <c r="G73" s="254">
        <v>83.817000000000007</v>
      </c>
    </row>
    <row r="74" spans="1:7" ht="25.5" customHeight="1" x14ac:dyDescent="0.25">
      <c r="A74" s="369" t="s">
        <v>450</v>
      </c>
      <c r="B74" s="370"/>
      <c r="C74" s="370"/>
      <c r="D74" s="370"/>
      <c r="E74" s="370"/>
      <c r="F74" s="370"/>
      <c r="G74" s="370"/>
    </row>
  </sheetData>
  <mergeCells count="8">
    <mergeCell ref="A74:G74"/>
    <mergeCell ref="B61:G61"/>
    <mergeCell ref="B40:L40"/>
    <mergeCell ref="B1:L1"/>
    <mergeCell ref="B10:L10"/>
    <mergeCell ref="B25:L25"/>
    <mergeCell ref="B12:F12"/>
    <mergeCell ref="B17:F17"/>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59999389629810485"/>
  </sheetPr>
  <dimension ref="A1:K64"/>
  <sheetViews>
    <sheetView workbookViewId="0">
      <selection activeCell="C20" sqref="C20:E20"/>
    </sheetView>
  </sheetViews>
  <sheetFormatPr defaultColWidth="9.140625" defaultRowHeight="12" customHeight="1" x14ac:dyDescent="0.15"/>
  <cols>
    <col min="1" max="1" width="48.140625" style="5" customWidth="1"/>
    <col min="2" max="11" width="7.85546875" style="5" bestFit="1" customWidth="1"/>
    <col min="12" max="12" width="9.140625" style="5" bestFit="1" customWidth="1"/>
    <col min="13" max="13" width="5.140625" style="5" customWidth="1"/>
    <col min="14" max="14" width="9.140625" style="5" bestFit="1" customWidth="1"/>
    <col min="15" max="15" width="9.140625" style="5"/>
    <col min="16" max="16" width="21.42578125" style="5" customWidth="1"/>
    <col min="17" max="17" width="12.85546875" style="5" bestFit="1" customWidth="1"/>
    <col min="18" max="16384" width="9.140625" style="5"/>
  </cols>
  <sheetData>
    <row r="1" spans="1:11" ht="12" customHeight="1" x14ac:dyDescent="0.15">
      <c r="A1" s="299" t="s">
        <v>169</v>
      </c>
      <c r="B1" s="299"/>
      <c r="C1" s="299"/>
      <c r="D1" s="299"/>
      <c r="E1" s="299"/>
      <c r="F1" s="299"/>
      <c r="G1" s="299"/>
      <c r="H1" s="299"/>
      <c r="I1" s="299"/>
      <c r="J1" s="299"/>
      <c r="K1" s="303"/>
    </row>
    <row r="2" spans="1:11" ht="12" customHeight="1" x14ac:dyDescent="0.15">
      <c r="A2" s="16"/>
      <c r="B2" s="16">
        <v>2021</v>
      </c>
      <c r="C2" s="16">
        <v>2022</v>
      </c>
      <c r="D2" s="16">
        <v>2023</v>
      </c>
      <c r="E2" s="16">
        <v>2024</v>
      </c>
      <c r="F2" s="16">
        <v>2025</v>
      </c>
      <c r="G2" s="16">
        <v>2026</v>
      </c>
      <c r="H2" s="16">
        <v>2027</v>
      </c>
      <c r="I2" s="16">
        <v>2028</v>
      </c>
      <c r="J2" s="16">
        <v>2029</v>
      </c>
      <c r="K2" s="16">
        <v>2030</v>
      </c>
    </row>
    <row r="3" spans="1:11" ht="12" customHeight="1" x14ac:dyDescent="0.15">
      <c r="A3" s="17" t="s">
        <v>212</v>
      </c>
      <c r="B3" s="25">
        <v>4879.2780000000002</v>
      </c>
      <c r="C3" s="25">
        <v>5196.3370000000004</v>
      </c>
      <c r="D3" s="25">
        <v>5346.4040000000005</v>
      </c>
      <c r="E3" s="25">
        <v>5796.9809999999998</v>
      </c>
      <c r="F3" s="25">
        <v>5984.9250000000002</v>
      </c>
      <c r="G3" s="25">
        <v>6013.0209999999997</v>
      </c>
      <c r="H3" s="25">
        <v>6005.4210000000003</v>
      </c>
      <c r="I3" s="25">
        <v>6005.4210000000003</v>
      </c>
      <c r="J3" s="25">
        <v>6000.1210000000001</v>
      </c>
      <c r="K3" s="25">
        <v>6000.1210000000001</v>
      </c>
    </row>
    <row r="4" spans="1:11" ht="12" customHeight="1" x14ac:dyDescent="0.15">
      <c r="A4" s="19" t="s">
        <v>308</v>
      </c>
      <c r="B4" s="99"/>
      <c r="C4" s="99"/>
      <c r="D4" s="99"/>
      <c r="E4" s="99">
        <v>-110.381</v>
      </c>
      <c r="F4" s="25"/>
      <c r="G4" s="25"/>
      <c r="H4" s="25"/>
      <c r="I4" s="25"/>
      <c r="J4" s="25"/>
      <c r="K4" s="25"/>
    </row>
    <row r="5" spans="1:11" ht="12" customHeight="1" x14ac:dyDescent="0.15">
      <c r="A5" s="19" t="s">
        <v>309</v>
      </c>
      <c r="B5" s="99">
        <v>6.5503158452884236E-14</v>
      </c>
      <c r="C5" s="99">
        <v>-18.749999999999531</v>
      </c>
      <c r="D5" s="99">
        <v>-30.470999999999933</v>
      </c>
      <c r="E5" s="99">
        <v>14.647000000000048</v>
      </c>
      <c r="F5" s="25"/>
      <c r="G5" s="25"/>
      <c r="H5" s="25"/>
      <c r="I5" s="25"/>
      <c r="J5" s="25"/>
      <c r="K5" s="25"/>
    </row>
    <row r="6" spans="1:11" ht="12" customHeight="1" x14ac:dyDescent="0.15">
      <c r="A6" s="19" t="s">
        <v>213</v>
      </c>
      <c r="B6" s="99"/>
      <c r="C6" s="99"/>
      <c r="D6" s="99"/>
      <c r="E6" s="99"/>
      <c r="F6" s="26">
        <v>121.46100000000024</v>
      </c>
      <c r="G6" s="26">
        <v>147.53900000000067</v>
      </c>
      <c r="H6" s="26">
        <v>46.173999999999978</v>
      </c>
      <c r="I6" s="26">
        <v>43.173999999999978</v>
      </c>
      <c r="J6" s="26">
        <v>42.989999999999782</v>
      </c>
      <c r="K6" s="26">
        <v>42.989999999999782</v>
      </c>
    </row>
    <row r="7" spans="1:11" ht="12" customHeight="1" x14ac:dyDescent="0.15">
      <c r="A7" s="19" t="s">
        <v>288</v>
      </c>
      <c r="B7" s="26">
        <v>-6.5503158452884236E-14</v>
      </c>
      <c r="C7" s="26">
        <v>-0.7300000000009419</v>
      </c>
      <c r="D7" s="26">
        <v>1.325999999999496</v>
      </c>
      <c r="E7" s="26">
        <v>-3.9890000000000043</v>
      </c>
      <c r="F7" s="26">
        <v>-55.324000000000524</v>
      </c>
      <c r="G7" s="26">
        <v>79.898999999999432</v>
      </c>
      <c r="H7" s="26">
        <v>221.90999999999985</v>
      </c>
      <c r="I7" s="26">
        <v>240.8130000000001</v>
      </c>
      <c r="J7" s="26">
        <v>240.8130000000001</v>
      </c>
      <c r="K7" s="26">
        <v>240.8130000000001</v>
      </c>
    </row>
    <row r="8" spans="1:11" ht="12" customHeight="1" x14ac:dyDescent="0.15">
      <c r="A8" s="100" t="s">
        <v>289</v>
      </c>
      <c r="B8" s="172">
        <v>0</v>
      </c>
      <c r="C8" s="172">
        <v>-19.480000000000473</v>
      </c>
      <c r="D8" s="172">
        <v>-29.145000000000437</v>
      </c>
      <c r="E8" s="172">
        <v>-99.722999999999956</v>
      </c>
      <c r="F8" s="172">
        <v>66.136999999999716</v>
      </c>
      <c r="G8" s="172">
        <v>227.4380000000001</v>
      </c>
      <c r="H8" s="172">
        <v>268.08399999999983</v>
      </c>
      <c r="I8" s="172">
        <v>283.98700000000008</v>
      </c>
      <c r="J8" s="172">
        <v>283.80299999999988</v>
      </c>
      <c r="K8" s="172">
        <v>283.80299999999988</v>
      </c>
    </row>
    <row r="9" spans="1:11" ht="12" customHeight="1" x14ac:dyDescent="0.15">
      <c r="A9" s="22" t="s">
        <v>290</v>
      </c>
      <c r="B9" s="27">
        <v>4879.2780000000002</v>
      </c>
      <c r="C9" s="27">
        <v>5176.857</v>
      </c>
      <c r="D9" s="27">
        <v>5317.259</v>
      </c>
      <c r="E9" s="27">
        <v>5697.2579999999998</v>
      </c>
      <c r="F9" s="27">
        <v>6051.0619999999999</v>
      </c>
      <c r="G9" s="27">
        <v>6240.4589999999998</v>
      </c>
      <c r="H9" s="27">
        <v>6273.5050000000001</v>
      </c>
      <c r="I9" s="27">
        <v>6289.4080000000004</v>
      </c>
      <c r="J9" s="27">
        <v>6283.924</v>
      </c>
      <c r="K9" s="27">
        <v>6283.924</v>
      </c>
    </row>
    <row r="10" spans="1:11" ht="12" customHeight="1" x14ac:dyDescent="0.15">
      <c r="A10" s="17"/>
      <c r="B10" s="17"/>
      <c r="C10" s="17"/>
      <c r="D10" s="17"/>
      <c r="E10" s="17"/>
      <c r="F10" s="18"/>
      <c r="G10" s="18"/>
      <c r="H10" s="18"/>
      <c r="I10" s="18"/>
      <c r="J10" s="18"/>
      <c r="K10" s="18"/>
    </row>
    <row r="11" spans="1:11" ht="12" customHeight="1" x14ac:dyDescent="0.15">
      <c r="A11" s="304" t="s">
        <v>178</v>
      </c>
      <c r="B11" s="304"/>
      <c r="C11" s="304"/>
      <c r="D11" s="304"/>
      <c r="E11" s="304"/>
      <c r="F11" s="305"/>
      <c r="G11" s="305"/>
      <c r="H11" s="305"/>
      <c r="I11" s="305"/>
      <c r="J11" s="305"/>
      <c r="K11" s="306"/>
    </row>
    <row r="12" spans="1:11" ht="12" customHeight="1" x14ac:dyDescent="0.15">
      <c r="A12" s="290"/>
      <c r="B12" s="290"/>
      <c r="C12" s="290"/>
      <c r="D12" s="290"/>
      <c r="E12" s="290"/>
      <c r="F12" s="291"/>
      <c r="G12" s="291"/>
      <c r="H12" s="291"/>
      <c r="I12" s="291"/>
      <c r="J12" s="291"/>
      <c r="K12" s="291"/>
    </row>
    <row r="13" spans="1:11" ht="12" customHeight="1" x14ac:dyDescent="0.15">
      <c r="A13" s="300" t="s">
        <v>310</v>
      </c>
      <c r="B13" s="300"/>
      <c r="C13" s="300"/>
      <c r="D13" s="300"/>
      <c r="E13" s="301"/>
      <c r="F13" s="289"/>
      <c r="G13" s="289"/>
      <c r="H13" s="289"/>
      <c r="I13" s="289"/>
      <c r="J13" s="289"/>
      <c r="K13" s="289"/>
    </row>
    <row r="14" spans="1:11" ht="12" customHeight="1" x14ac:dyDescent="0.15">
      <c r="A14" s="15" t="s">
        <v>66</v>
      </c>
      <c r="B14" s="15"/>
      <c r="C14" s="15"/>
      <c r="D14" s="15"/>
      <c r="E14" s="291"/>
      <c r="F14" s="291"/>
      <c r="G14" s="291"/>
      <c r="H14" s="291"/>
      <c r="I14" s="291"/>
      <c r="J14" s="291"/>
      <c r="K14" s="291"/>
    </row>
    <row r="15" spans="1:11" ht="12" customHeight="1" x14ac:dyDescent="0.15">
      <c r="A15" s="203" t="s">
        <v>296</v>
      </c>
      <c r="B15" s="204"/>
      <c r="C15" s="204"/>
      <c r="D15" s="204"/>
      <c r="E15" s="97">
        <v>-110.381</v>
      </c>
      <c r="F15" s="291"/>
      <c r="G15" s="291"/>
      <c r="H15" s="291"/>
      <c r="I15" s="291"/>
      <c r="J15" s="291"/>
      <c r="K15" s="291"/>
    </row>
    <row r="16" spans="1:11" ht="31.5" x14ac:dyDescent="0.15">
      <c r="A16" s="291" t="s">
        <v>297</v>
      </c>
      <c r="B16" s="204"/>
      <c r="C16" s="204"/>
      <c r="D16" s="204"/>
      <c r="E16" s="204"/>
      <c r="F16" s="291"/>
      <c r="G16" s="291"/>
      <c r="H16" s="291"/>
      <c r="I16" s="291"/>
      <c r="J16" s="291"/>
      <c r="K16" s="291"/>
    </row>
    <row r="17" spans="1:11" ht="12" customHeight="1" x14ac:dyDescent="0.15">
      <c r="A17" s="203"/>
      <c r="B17" s="204"/>
      <c r="C17" s="204"/>
      <c r="D17" s="204"/>
      <c r="E17" s="204"/>
      <c r="F17" s="291"/>
      <c r="G17" s="291"/>
      <c r="H17" s="291"/>
      <c r="I17" s="291"/>
      <c r="J17" s="291"/>
      <c r="K17" s="291"/>
    </row>
    <row r="18" spans="1:11" ht="12" customHeight="1" x14ac:dyDescent="0.15">
      <c r="A18" s="300" t="s">
        <v>311</v>
      </c>
      <c r="B18" s="301"/>
      <c r="C18" s="301"/>
      <c r="D18" s="301"/>
      <c r="E18" s="302"/>
      <c r="F18" s="289"/>
      <c r="G18" s="289"/>
      <c r="H18" s="289"/>
      <c r="I18" s="289"/>
      <c r="J18" s="289"/>
      <c r="K18" s="289"/>
    </row>
    <row r="19" spans="1:11" ht="12" customHeight="1" x14ac:dyDescent="0.15">
      <c r="A19" s="205" t="s">
        <v>66</v>
      </c>
      <c r="B19" s="291"/>
      <c r="C19" s="291"/>
      <c r="D19" s="291"/>
      <c r="E19" s="291"/>
      <c r="F19" s="291"/>
      <c r="G19" s="291"/>
      <c r="H19" s="291"/>
      <c r="I19" s="291"/>
      <c r="J19" s="291"/>
      <c r="K19" s="291"/>
    </row>
    <row r="20" spans="1:11" ht="12" customHeight="1" x14ac:dyDescent="0.15">
      <c r="A20" s="203" t="s">
        <v>300</v>
      </c>
      <c r="B20" s="204"/>
      <c r="C20" s="97">
        <v>-18.75</v>
      </c>
      <c r="D20" s="97">
        <v>-30.471</v>
      </c>
      <c r="E20" s="97">
        <v>14.647</v>
      </c>
      <c r="F20" s="291"/>
      <c r="G20" s="291"/>
      <c r="H20" s="291"/>
      <c r="I20" s="291"/>
      <c r="J20" s="291"/>
      <c r="K20" s="291"/>
    </row>
    <row r="21" spans="1:11" ht="124.5" customHeight="1" x14ac:dyDescent="0.15">
      <c r="A21" s="291" t="s">
        <v>355</v>
      </c>
      <c r="B21" s="204"/>
      <c r="C21" s="204"/>
      <c r="D21" s="204"/>
      <c r="E21" s="204"/>
      <c r="F21" s="291"/>
      <c r="G21" s="291"/>
      <c r="H21" s="291"/>
      <c r="I21" s="291"/>
      <c r="J21" s="291"/>
      <c r="K21" s="291"/>
    </row>
    <row r="22" spans="1:11" ht="12" customHeight="1" x14ac:dyDescent="0.15">
      <c r="A22" s="290"/>
      <c r="B22" s="290"/>
      <c r="C22" s="290"/>
      <c r="D22" s="290"/>
      <c r="E22" s="290"/>
      <c r="F22" s="291"/>
      <c r="G22" s="291"/>
      <c r="H22" s="291"/>
      <c r="I22" s="291"/>
      <c r="J22" s="291"/>
      <c r="K22" s="291"/>
    </row>
    <row r="23" spans="1:11" ht="12" customHeight="1" x14ac:dyDescent="0.15">
      <c r="A23" s="300" t="s">
        <v>214</v>
      </c>
      <c r="B23" s="300"/>
      <c r="C23" s="300"/>
      <c r="D23" s="300"/>
      <c r="E23" s="300"/>
      <c r="F23" s="301"/>
      <c r="G23" s="301"/>
      <c r="H23" s="301"/>
      <c r="I23" s="301"/>
      <c r="J23" s="301"/>
      <c r="K23" s="302"/>
    </row>
    <row r="24" spans="1:11" ht="12" customHeight="1" x14ac:dyDescent="0.15">
      <c r="A24" s="34" t="s">
        <v>66</v>
      </c>
      <c r="B24" s="34"/>
      <c r="C24" s="34"/>
      <c r="D24" s="34"/>
      <c r="E24" s="34"/>
      <c r="F24" s="35"/>
      <c r="G24" s="35"/>
      <c r="H24" s="35"/>
      <c r="I24" s="35"/>
      <c r="J24" s="35"/>
      <c r="K24" s="35"/>
    </row>
    <row r="25" spans="1:11" ht="12" customHeight="1" x14ac:dyDescent="0.15">
      <c r="A25" s="178" t="s">
        <v>215</v>
      </c>
      <c r="B25" s="178"/>
      <c r="C25" s="178"/>
      <c r="D25" s="178"/>
      <c r="E25" s="178"/>
      <c r="F25" s="24">
        <v>208.19499999999999</v>
      </c>
      <c r="G25" s="24">
        <v>209.173</v>
      </c>
      <c r="H25" s="24">
        <v>208.90799999999999</v>
      </c>
      <c r="I25" s="24">
        <v>208.90799999999999</v>
      </c>
      <c r="J25" s="24">
        <v>208.72399999999999</v>
      </c>
      <c r="K25" s="24">
        <v>208.72399999999999</v>
      </c>
    </row>
    <row r="26" spans="1:11" ht="12" customHeight="1" x14ac:dyDescent="0.15">
      <c r="A26" s="48"/>
      <c r="B26" s="48"/>
      <c r="C26" s="48"/>
      <c r="D26" s="48"/>
      <c r="E26" s="48"/>
      <c r="F26" s="24"/>
      <c r="G26" s="24"/>
      <c r="H26" s="24"/>
      <c r="I26" s="24"/>
      <c r="J26" s="24"/>
      <c r="K26" s="24"/>
    </row>
    <row r="27" spans="1:11" ht="12" customHeight="1" x14ac:dyDescent="0.15">
      <c r="A27" s="179" t="s">
        <v>186</v>
      </c>
      <c r="B27" s="179"/>
      <c r="C27" s="179"/>
      <c r="D27" s="179"/>
      <c r="E27" s="179"/>
      <c r="F27" s="24">
        <v>-95.733999999999995</v>
      </c>
      <c r="G27" s="24">
        <v>-95.733999999999995</v>
      </c>
      <c r="H27" s="24">
        <v>-95.733999999999995</v>
      </c>
      <c r="I27" s="24">
        <v>-95.733999999999995</v>
      </c>
      <c r="J27" s="24">
        <v>-95.733999999999995</v>
      </c>
      <c r="K27" s="24">
        <v>-95.733999999999995</v>
      </c>
    </row>
    <row r="28" spans="1:11" ht="28.5" customHeight="1" x14ac:dyDescent="0.15">
      <c r="A28" s="294" t="s">
        <v>259</v>
      </c>
      <c r="B28" s="294"/>
      <c r="C28" s="294"/>
      <c r="D28" s="294"/>
      <c r="E28" s="294"/>
      <c r="F28" s="24"/>
      <c r="G28" s="24"/>
      <c r="H28" s="24"/>
      <c r="I28" s="24"/>
      <c r="J28" s="24"/>
      <c r="K28" s="24"/>
    </row>
    <row r="29" spans="1:11" ht="12" customHeight="1" x14ac:dyDescent="0.15">
      <c r="A29" s="176"/>
      <c r="B29" s="176"/>
      <c r="C29" s="176"/>
      <c r="D29" s="176"/>
      <c r="E29" s="176"/>
      <c r="F29" s="24"/>
      <c r="G29" s="24"/>
      <c r="H29" s="24"/>
      <c r="I29" s="24"/>
      <c r="J29" s="24"/>
      <c r="K29" s="24"/>
    </row>
    <row r="30" spans="1:11" ht="10.5" x14ac:dyDescent="0.15">
      <c r="A30" s="90" t="s">
        <v>239</v>
      </c>
      <c r="B30" s="90"/>
      <c r="C30" s="90"/>
      <c r="D30" s="90"/>
      <c r="E30" s="90"/>
      <c r="F30" s="24">
        <v>6</v>
      </c>
      <c r="G30" s="24"/>
      <c r="H30" s="24"/>
      <c r="I30" s="24"/>
      <c r="J30" s="24"/>
      <c r="K30" s="24"/>
    </row>
    <row r="31" spans="1:11" ht="126" x14ac:dyDescent="0.15">
      <c r="A31" s="64" t="s">
        <v>242</v>
      </c>
      <c r="B31" s="64"/>
      <c r="C31" s="64"/>
      <c r="D31" s="64"/>
      <c r="E31" s="64"/>
      <c r="F31" s="24"/>
      <c r="G31" s="24"/>
      <c r="H31" s="24"/>
      <c r="I31" s="24"/>
      <c r="J31" s="24"/>
      <c r="K31" s="24"/>
    </row>
    <row r="32" spans="1:11" ht="12" customHeight="1" x14ac:dyDescent="0.15">
      <c r="A32" s="64"/>
      <c r="B32" s="64"/>
      <c r="C32" s="64"/>
      <c r="D32" s="64"/>
      <c r="E32" s="64"/>
      <c r="F32" s="24"/>
      <c r="G32" s="24"/>
      <c r="H32" s="24"/>
      <c r="I32" s="24"/>
      <c r="J32" s="24"/>
      <c r="K32" s="24"/>
    </row>
    <row r="33" spans="1:11" ht="12" customHeight="1" x14ac:dyDescent="0.15">
      <c r="A33" s="58" t="s">
        <v>67</v>
      </c>
      <c r="B33" s="58"/>
      <c r="C33" s="58"/>
      <c r="D33" s="58"/>
      <c r="E33" s="58"/>
      <c r="F33" s="24"/>
      <c r="G33" s="24"/>
      <c r="H33" s="24"/>
      <c r="I33" s="24"/>
      <c r="J33" s="24"/>
      <c r="K33" s="24"/>
    </row>
    <row r="34" spans="1:11" ht="10.5" x14ac:dyDescent="0.15">
      <c r="A34" s="90" t="s">
        <v>216</v>
      </c>
      <c r="B34" s="90"/>
      <c r="C34" s="90"/>
      <c r="D34" s="90"/>
      <c r="E34" s="90"/>
      <c r="F34" s="24"/>
      <c r="G34" s="24">
        <v>28.1</v>
      </c>
      <c r="H34" s="24"/>
      <c r="I34" s="24"/>
      <c r="J34" s="24"/>
      <c r="K34" s="24"/>
    </row>
    <row r="35" spans="1:11" ht="52.5" x14ac:dyDescent="0.15">
      <c r="A35" s="64" t="s">
        <v>272</v>
      </c>
      <c r="B35" s="64"/>
      <c r="C35" s="64"/>
      <c r="D35" s="64"/>
      <c r="E35" s="64"/>
      <c r="F35" s="24"/>
      <c r="G35" s="24"/>
      <c r="H35" s="24"/>
      <c r="I35" s="24"/>
      <c r="J35" s="24"/>
      <c r="K35" s="24"/>
    </row>
    <row r="36" spans="1:11" ht="12" customHeight="1" x14ac:dyDescent="0.15">
      <c r="A36" s="90"/>
      <c r="B36" s="90"/>
      <c r="C36" s="90"/>
      <c r="D36" s="90"/>
      <c r="E36" s="90"/>
      <c r="F36" s="24"/>
      <c r="G36" s="24"/>
      <c r="H36" s="24"/>
      <c r="I36" s="24"/>
      <c r="J36" s="24"/>
      <c r="K36" s="24"/>
    </row>
    <row r="37" spans="1:11" ht="12" customHeight="1" x14ac:dyDescent="0.15">
      <c r="A37" s="90" t="s">
        <v>238</v>
      </c>
      <c r="B37" s="90"/>
      <c r="C37" s="90"/>
      <c r="D37" s="90"/>
      <c r="E37" s="90"/>
      <c r="F37" s="24"/>
      <c r="G37" s="24"/>
      <c r="H37" s="24">
        <v>-70</v>
      </c>
      <c r="I37" s="24">
        <v>-70</v>
      </c>
      <c r="J37" s="24">
        <v>-70</v>
      </c>
      <c r="K37" s="24">
        <v>-70</v>
      </c>
    </row>
    <row r="38" spans="1:11" ht="63" x14ac:dyDescent="0.15">
      <c r="A38" s="64" t="s">
        <v>273</v>
      </c>
      <c r="B38" s="64"/>
      <c r="C38" s="64"/>
      <c r="D38" s="64"/>
      <c r="E38" s="64"/>
      <c r="F38" s="24"/>
      <c r="G38" s="24"/>
      <c r="H38" s="24"/>
      <c r="I38" s="24"/>
      <c r="J38" s="24"/>
      <c r="K38" s="24"/>
    </row>
    <row r="39" spans="1:11" ht="10.5" x14ac:dyDescent="0.15">
      <c r="A39" s="64"/>
      <c r="B39" s="64"/>
      <c r="C39" s="64"/>
      <c r="D39" s="64"/>
      <c r="E39" s="64"/>
      <c r="F39" s="24"/>
      <c r="G39" s="24"/>
      <c r="H39" s="24"/>
      <c r="I39" s="24"/>
      <c r="J39" s="24"/>
      <c r="K39" s="24"/>
    </row>
    <row r="40" spans="1:11" ht="10.5" x14ac:dyDescent="0.15">
      <c r="A40" s="90" t="s">
        <v>175</v>
      </c>
      <c r="B40" s="90"/>
      <c r="C40" s="90"/>
      <c r="D40" s="90"/>
      <c r="E40" s="90"/>
      <c r="F40" s="24"/>
      <c r="G40" s="24"/>
      <c r="H40" s="24"/>
      <c r="I40" s="24"/>
      <c r="J40" s="24"/>
      <c r="K40" s="24"/>
    </row>
    <row r="41" spans="1:11" ht="74.25" customHeight="1" x14ac:dyDescent="0.15">
      <c r="A41" s="64" t="s">
        <v>274</v>
      </c>
      <c r="B41" s="64"/>
      <c r="C41" s="64"/>
      <c r="D41" s="64"/>
      <c r="E41" s="64"/>
      <c r="F41" s="24">
        <v>3</v>
      </c>
      <c r="G41" s="24">
        <v>6</v>
      </c>
      <c r="H41" s="24">
        <v>3</v>
      </c>
      <c r="I41" s="24"/>
      <c r="J41" s="24"/>
      <c r="K41" s="24"/>
    </row>
    <row r="42" spans="1:11" ht="10.5" x14ac:dyDescent="0.15">
      <c r="A42" s="110"/>
      <c r="B42" s="110"/>
      <c r="C42" s="110"/>
      <c r="D42" s="110"/>
      <c r="E42" s="110"/>
      <c r="F42" s="24"/>
      <c r="G42" s="24"/>
      <c r="H42" s="24"/>
      <c r="I42" s="24"/>
      <c r="J42" s="24"/>
      <c r="K42" s="24"/>
    </row>
    <row r="43" spans="1:11" ht="10.5" x14ac:dyDescent="0.15">
      <c r="A43" s="300" t="s">
        <v>302</v>
      </c>
      <c r="B43" s="300"/>
      <c r="C43" s="300"/>
      <c r="D43" s="300"/>
      <c r="E43" s="300"/>
      <c r="F43" s="301"/>
      <c r="G43" s="301"/>
      <c r="H43" s="301"/>
      <c r="I43" s="301"/>
      <c r="J43" s="301"/>
      <c r="K43" s="302"/>
    </row>
    <row r="44" spans="1:11" ht="10.5" x14ac:dyDescent="0.15">
      <c r="A44" s="14" t="s">
        <v>66</v>
      </c>
      <c r="B44" s="110"/>
      <c r="C44" s="110"/>
      <c r="D44" s="110"/>
      <c r="E44" s="110"/>
      <c r="F44" s="24"/>
      <c r="G44" s="24"/>
      <c r="H44" s="24"/>
      <c r="I44" s="24"/>
      <c r="J44" s="24"/>
      <c r="K44" s="24"/>
    </row>
    <row r="45" spans="1:11" ht="10.5" x14ac:dyDescent="0.15">
      <c r="A45" s="203" t="s">
        <v>303</v>
      </c>
      <c r="B45" s="110"/>
      <c r="C45" s="207">
        <v>-0.73</v>
      </c>
      <c r="D45" s="207">
        <v>1.3260000000000001</v>
      </c>
      <c r="E45" s="207">
        <v>-3.9889999999999999</v>
      </c>
      <c r="F45" s="99">
        <v>-46.823999999999998</v>
      </c>
      <c r="G45" s="99">
        <v>-46.823999999999998</v>
      </c>
      <c r="H45" s="99">
        <v>-46.823999999999998</v>
      </c>
      <c r="I45" s="99">
        <v>-46.823999999999998</v>
      </c>
      <c r="J45" s="99">
        <v>-46.823999999999998</v>
      </c>
      <c r="K45" s="99">
        <v>-46.823999999999998</v>
      </c>
    </row>
    <row r="46" spans="1:11" ht="52.5" x14ac:dyDescent="0.15">
      <c r="A46" s="290" t="s">
        <v>489</v>
      </c>
      <c r="B46" s="110"/>
      <c r="C46" s="286"/>
      <c r="D46" s="286"/>
      <c r="E46" s="286"/>
      <c r="F46" s="99"/>
      <c r="G46" s="99"/>
      <c r="H46" s="99"/>
      <c r="I46" s="99"/>
      <c r="J46" s="99"/>
      <c r="K46" s="99"/>
    </row>
    <row r="47" spans="1:11" ht="10.5" x14ac:dyDescent="0.15">
      <c r="A47" s="203"/>
      <c r="B47" s="110"/>
      <c r="C47" s="286"/>
      <c r="D47" s="286"/>
      <c r="E47" s="286"/>
      <c r="F47" s="99"/>
      <c r="G47" s="99"/>
      <c r="H47" s="99"/>
      <c r="I47" s="99"/>
      <c r="J47" s="99"/>
      <c r="K47" s="99"/>
    </row>
    <row r="48" spans="1:11" ht="10.5" x14ac:dyDescent="0.15">
      <c r="A48" s="216" t="s">
        <v>67</v>
      </c>
      <c r="B48" s="110"/>
      <c r="C48" s="286"/>
      <c r="D48" s="286"/>
      <c r="E48" s="286"/>
      <c r="F48" s="99"/>
      <c r="G48" s="99"/>
      <c r="H48" s="99"/>
      <c r="I48" s="99"/>
      <c r="J48" s="99"/>
      <c r="K48" s="99"/>
    </row>
    <row r="49" spans="1:11" ht="10.5" x14ac:dyDescent="0.15">
      <c r="A49" s="37" t="s">
        <v>371</v>
      </c>
      <c r="B49" s="110"/>
      <c r="C49" s="286"/>
      <c r="D49" s="286"/>
      <c r="E49" s="286"/>
      <c r="F49" s="99"/>
      <c r="G49" s="99">
        <v>115.95399999999999</v>
      </c>
      <c r="H49" s="99">
        <v>115.95399999999999</v>
      </c>
      <c r="I49" s="99">
        <v>115.95399999999999</v>
      </c>
      <c r="J49" s="99">
        <v>115.95399999999999</v>
      </c>
      <c r="K49" s="99">
        <v>115.95399999999999</v>
      </c>
    </row>
    <row r="50" spans="1:11" ht="52.5" x14ac:dyDescent="0.15">
      <c r="A50" s="293" t="s">
        <v>395</v>
      </c>
      <c r="B50" s="110"/>
      <c r="C50" s="286"/>
      <c r="D50" s="286"/>
      <c r="E50" s="286"/>
      <c r="F50" s="99"/>
      <c r="G50" s="99"/>
      <c r="H50" s="99"/>
      <c r="I50" s="99"/>
      <c r="J50" s="99"/>
      <c r="K50" s="99"/>
    </row>
    <row r="51" spans="1:11" ht="10.5" x14ac:dyDescent="0.15">
      <c r="A51" s="37"/>
      <c r="B51" s="110"/>
      <c r="C51" s="286"/>
      <c r="D51" s="286"/>
      <c r="E51" s="286"/>
      <c r="F51" s="99"/>
      <c r="G51" s="99"/>
      <c r="H51" s="99"/>
      <c r="I51" s="99"/>
      <c r="J51" s="99"/>
      <c r="K51" s="99"/>
    </row>
    <row r="52" spans="1:11" ht="21" x14ac:dyDescent="0.15">
      <c r="A52" s="110" t="s">
        <v>370</v>
      </c>
      <c r="B52" s="110"/>
      <c r="C52" s="286"/>
      <c r="D52" s="286"/>
      <c r="E52" s="286"/>
      <c r="F52" s="99"/>
      <c r="G52" s="99"/>
      <c r="H52" s="99">
        <v>152.28</v>
      </c>
      <c r="I52" s="99">
        <v>171.68299999999999</v>
      </c>
      <c r="J52" s="99">
        <v>171.68299999999999</v>
      </c>
      <c r="K52" s="99">
        <v>171.68299999999999</v>
      </c>
    </row>
    <row r="53" spans="1:11" ht="52.5" x14ac:dyDescent="0.15">
      <c r="A53" s="103" t="s">
        <v>397</v>
      </c>
      <c r="B53" s="110"/>
      <c r="C53" s="286"/>
      <c r="D53" s="286"/>
      <c r="E53" s="286"/>
      <c r="F53" s="99"/>
      <c r="G53" s="99"/>
      <c r="H53" s="99"/>
      <c r="I53" s="99"/>
      <c r="J53" s="99"/>
      <c r="K53" s="99"/>
    </row>
    <row r="54" spans="1:11" ht="10.5" x14ac:dyDescent="0.15">
      <c r="A54" s="110"/>
      <c r="B54" s="110"/>
      <c r="C54" s="286"/>
      <c r="D54" s="286"/>
      <c r="E54" s="286"/>
      <c r="F54" s="99"/>
      <c r="G54" s="99"/>
      <c r="H54" s="99"/>
      <c r="I54" s="99"/>
      <c r="J54" s="99"/>
      <c r="K54" s="99"/>
    </row>
    <row r="55" spans="1:11" ht="10.5" x14ac:dyDescent="0.15">
      <c r="A55" s="110" t="s">
        <v>306</v>
      </c>
      <c r="B55" s="110"/>
      <c r="C55" s="286"/>
      <c r="D55" s="286"/>
      <c r="E55" s="286"/>
      <c r="F55" s="99"/>
      <c r="G55" s="99">
        <v>16.475999999999999</v>
      </c>
      <c r="H55" s="99"/>
      <c r="I55" s="99"/>
      <c r="J55" s="99"/>
      <c r="K55" s="99"/>
    </row>
    <row r="56" spans="1:11" ht="63" x14ac:dyDescent="0.15">
      <c r="A56" s="291" t="s">
        <v>503</v>
      </c>
      <c r="B56" s="110"/>
      <c r="C56" s="286"/>
      <c r="D56" s="286"/>
      <c r="E56" s="286"/>
      <c r="F56" s="99"/>
      <c r="G56" s="99"/>
      <c r="H56" s="99"/>
      <c r="I56" s="99"/>
      <c r="J56" s="99"/>
      <c r="K56" s="99"/>
    </row>
    <row r="57" spans="1:11" ht="12" customHeight="1" x14ac:dyDescent="0.15">
      <c r="A57" s="110"/>
      <c r="B57" s="110"/>
      <c r="C57" s="286"/>
      <c r="D57" s="286"/>
      <c r="E57" s="286"/>
      <c r="F57" s="99"/>
      <c r="G57" s="99"/>
      <c r="H57" s="99"/>
      <c r="I57" s="99"/>
      <c r="J57" s="99"/>
      <c r="K57" s="99"/>
    </row>
    <row r="58" spans="1:11" ht="12" customHeight="1" x14ac:dyDescent="0.15">
      <c r="A58" s="110" t="s">
        <v>307</v>
      </c>
      <c r="B58" s="110"/>
      <c r="C58" s="286"/>
      <c r="D58" s="286"/>
      <c r="E58" s="286"/>
      <c r="F58" s="99"/>
      <c r="G58" s="99">
        <v>3.617</v>
      </c>
      <c r="H58" s="99"/>
      <c r="I58" s="99"/>
      <c r="J58" s="99"/>
      <c r="K58" s="99"/>
    </row>
    <row r="59" spans="1:11" ht="113.25" customHeight="1" x14ac:dyDescent="0.15">
      <c r="A59" s="290" t="s">
        <v>493</v>
      </c>
      <c r="B59" s="110"/>
      <c r="C59" s="286"/>
      <c r="D59" s="286"/>
      <c r="E59" s="286"/>
      <c r="F59" s="99"/>
      <c r="G59" s="99"/>
      <c r="H59" s="99"/>
      <c r="I59" s="99"/>
      <c r="J59" s="99"/>
      <c r="K59" s="99"/>
    </row>
    <row r="60" spans="1:11" ht="12" customHeight="1" x14ac:dyDescent="0.15">
      <c r="A60" s="110"/>
      <c r="B60" s="110"/>
      <c r="C60" s="286"/>
      <c r="D60" s="286"/>
      <c r="E60" s="286"/>
      <c r="F60" s="99"/>
      <c r="G60" s="99"/>
      <c r="H60" s="99"/>
      <c r="I60" s="99"/>
      <c r="J60" s="99"/>
      <c r="K60" s="99"/>
    </row>
    <row r="61" spans="1:11" ht="12" customHeight="1" x14ac:dyDescent="0.15">
      <c r="A61" s="110" t="s">
        <v>175</v>
      </c>
      <c r="B61" s="110"/>
      <c r="C61" s="286"/>
      <c r="D61" s="286"/>
      <c r="E61" s="286"/>
      <c r="F61" s="99">
        <v>-8.5</v>
      </c>
      <c r="G61" s="99">
        <v>-9.3239999999999998</v>
      </c>
      <c r="H61" s="99">
        <v>0.5</v>
      </c>
      <c r="I61" s="99"/>
      <c r="J61" s="99"/>
      <c r="K61" s="99"/>
    </row>
    <row r="62" spans="1:11" ht="10.5" x14ac:dyDescent="0.15">
      <c r="A62" s="177"/>
      <c r="B62" s="177"/>
      <c r="C62" s="21"/>
      <c r="D62" s="21"/>
      <c r="E62" s="21"/>
      <c r="F62" s="21"/>
      <c r="G62" s="21"/>
      <c r="H62" s="21"/>
      <c r="I62" s="21"/>
      <c r="J62" s="21"/>
      <c r="K62" s="21"/>
    </row>
    <row r="63" spans="1:11" ht="12" customHeight="1" x14ac:dyDescent="0.15">
      <c r="A63" s="3"/>
      <c r="B63" s="1"/>
      <c r="C63" s="1"/>
      <c r="D63" s="1"/>
      <c r="E63" s="1"/>
      <c r="F63" s="1"/>
      <c r="G63" s="1"/>
      <c r="H63" s="1"/>
      <c r="I63" s="1"/>
      <c r="J63" s="1"/>
      <c r="K63" s="1"/>
    </row>
    <row r="64" spans="1:11" ht="12" customHeight="1" x14ac:dyDescent="0.15">
      <c r="A64" s="4"/>
      <c r="B64" s="31"/>
      <c r="C64" s="31"/>
      <c r="D64" s="31"/>
      <c r="E64" s="31"/>
      <c r="F64" s="31"/>
      <c r="G64" s="31"/>
      <c r="H64" s="31"/>
      <c r="I64" s="31"/>
      <c r="J64" s="31"/>
      <c r="K64" s="31"/>
    </row>
  </sheetData>
  <mergeCells count="6">
    <mergeCell ref="A43:K43"/>
    <mergeCell ref="A1:K1"/>
    <mergeCell ref="A11:K11"/>
    <mergeCell ref="A23:K23"/>
    <mergeCell ref="A13:E13"/>
    <mergeCell ref="A18:E1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59999389629810485"/>
  </sheetPr>
  <dimension ref="A1:K50"/>
  <sheetViews>
    <sheetView workbookViewId="0">
      <selection activeCell="F6" sqref="F6"/>
    </sheetView>
  </sheetViews>
  <sheetFormatPr defaultColWidth="9.140625" defaultRowHeight="10.5" x14ac:dyDescent="0.15"/>
  <cols>
    <col min="1" max="1" width="50.42578125" style="5" customWidth="1"/>
    <col min="2" max="11" width="7.85546875" style="5" bestFit="1" customWidth="1"/>
    <col min="12" max="16384" width="9.140625" style="5"/>
  </cols>
  <sheetData>
    <row r="1" spans="1:11" ht="15.75" customHeight="1" x14ac:dyDescent="0.25">
      <c r="A1" s="299" t="s">
        <v>72</v>
      </c>
      <c r="B1" s="299"/>
      <c r="C1" s="299"/>
      <c r="D1" s="299"/>
      <c r="E1" s="299"/>
      <c r="F1" s="299"/>
      <c r="G1" s="299"/>
      <c r="H1" s="299"/>
      <c r="I1" s="299"/>
      <c r="J1" s="299"/>
      <c r="K1" s="296"/>
    </row>
    <row r="2" spans="1:11" x14ac:dyDescent="0.15">
      <c r="A2" s="16"/>
      <c r="B2" s="16">
        <v>2021</v>
      </c>
      <c r="C2" s="16">
        <v>2022</v>
      </c>
      <c r="D2" s="16">
        <v>2023</v>
      </c>
      <c r="E2" s="16">
        <v>2024</v>
      </c>
      <c r="F2" s="16">
        <v>2025</v>
      </c>
      <c r="G2" s="16">
        <v>2026</v>
      </c>
      <c r="H2" s="16">
        <v>2027</v>
      </c>
      <c r="I2" s="16">
        <v>2028</v>
      </c>
      <c r="J2" s="16">
        <v>2029</v>
      </c>
      <c r="K2" s="16">
        <v>2030</v>
      </c>
    </row>
    <row r="3" spans="1:11" x14ac:dyDescent="0.15">
      <c r="A3" s="17" t="s">
        <v>212</v>
      </c>
      <c r="B3" s="25">
        <v>1697.2629999999999</v>
      </c>
      <c r="C3" s="25">
        <v>1764.7850000000001</v>
      </c>
      <c r="D3" s="25">
        <v>1890.4069999999999</v>
      </c>
      <c r="E3" s="25">
        <v>2044.713</v>
      </c>
      <c r="F3" s="25">
        <v>2088.6239999999998</v>
      </c>
      <c r="G3" s="25">
        <v>2078.6239999999998</v>
      </c>
      <c r="H3" s="25">
        <v>2078.6239999999998</v>
      </c>
      <c r="I3" s="25">
        <v>2078.6239999999998</v>
      </c>
      <c r="J3" s="25">
        <v>2078.6239999999998</v>
      </c>
      <c r="K3" s="25">
        <v>2078.6239999999998</v>
      </c>
    </row>
    <row r="4" spans="1:11" x14ac:dyDescent="0.15">
      <c r="A4" s="19" t="s">
        <v>308</v>
      </c>
      <c r="B4" s="99"/>
      <c r="C4" s="99"/>
      <c r="D4" s="99"/>
      <c r="E4" s="99">
        <v>-14.343999999999999</v>
      </c>
      <c r="F4" s="25"/>
      <c r="G4" s="25"/>
      <c r="H4" s="25"/>
      <c r="I4" s="25"/>
      <c r="J4" s="25"/>
      <c r="K4" s="25"/>
    </row>
    <row r="5" spans="1:11" x14ac:dyDescent="0.15">
      <c r="A5" s="19" t="s">
        <v>309</v>
      </c>
      <c r="B5" s="99">
        <v>-1.2005674232540287E-13</v>
      </c>
      <c r="C5" s="99">
        <v>0.68200000000017824</v>
      </c>
      <c r="D5" s="99">
        <v>-4.5069999999998167</v>
      </c>
      <c r="E5" s="99">
        <v>-7.9650000000001935</v>
      </c>
      <c r="F5" s="25"/>
      <c r="G5" s="25"/>
      <c r="H5" s="25"/>
      <c r="I5" s="25"/>
      <c r="J5" s="25"/>
      <c r="K5" s="25"/>
    </row>
    <row r="6" spans="1:11" ht="11.25" x14ac:dyDescent="0.15">
      <c r="A6" s="19" t="s">
        <v>213</v>
      </c>
      <c r="B6" s="99"/>
      <c r="C6" s="99"/>
      <c r="D6" s="99"/>
      <c r="E6" s="99"/>
      <c r="F6" s="26">
        <v>43.057000000000244</v>
      </c>
      <c r="G6" s="26">
        <v>52.744000000000142</v>
      </c>
      <c r="H6" s="26">
        <v>42.744000000000142</v>
      </c>
      <c r="I6" s="26">
        <v>42.744000000000142</v>
      </c>
      <c r="J6" s="26">
        <v>42.744000000000142</v>
      </c>
      <c r="K6" s="26">
        <v>42.744000000000142</v>
      </c>
    </row>
    <row r="7" spans="1:11" x14ac:dyDescent="0.15">
      <c r="A7" s="19" t="s">
        <v>288</v>
      </c>
      <c r="B7" s="26">
        <v>1.2005674232540287E-13</v>
      </c>
      <c r="C7" s="26">
        <v>-3.0000000000361959E-2</v>
      </c>
      <c r="D7" s="26">
        <v>0.35899999999990584</v>
      </c>
      <c r="E7" s="26">
        <v>-10.668999999999871</v>
      </c>
      <c r="F7" s="26">
        <v>-5.1779999999998836</v>
      </c>
      <c r="G7" s="26">
        <v>42.45699999999988</v>
      </c>
      <c r="H7" s="26">
        <v>89.849999999999909</v>
      </c>
      <c r="I7" s="26">
        <v>96.621000000000095</v>
      </c>
      <c r="J7" s="26">
        <v>96.621000000000095</v>
      </c>
      <c r="K7" s="26">
        <v>96.621000000000095</v>
      </c>
    </row>
    <row r="8" spans="1:11" x14ac:dyDescent="0.15">
      <c r="A8" s="100" t="s">
        <v>289</v>
      </c>
      <c r="B8" s="172">
        <v>0</v>
      </c>
      <c r="C8" s="172">
        <v>0.65199999999981628</v>
      </c>
      <c r="D8" s="172">
        <v>-4.1479999999999109</v>
      </c>
      <c r="E8" s="172">
        <v>-32.978000000000065</v>
      </c>
      <c r="F8" s="172">
        <v>37.87900000000036</v>
      </c>
      <c r="G8" s="172">
        <v>95.201000000000022</v>
      </c>
      <c r="H8" s="172">
        <v>132.59400000000005</v>
      </c>
      <c r="I8" s="172">
        <v>139.36500000000024</v>
      </c>
      <c r="J8" s="172">
        <v>139.36500000000024</v>
      </c>
      <c r="K8" s="172">
        <v>139.36500000000024</v>
      </c>
    </row>
    <row r="9" spans="1:11" x14ac:dyDescent="0.15">
      <c r="A9" s="22" t="s">
        <v>290</v>
      </c>
      <c r="B9" s="27">
        <v>1697.2629999999999</v>
      </c>
      <c r="C9" s="27">
        <v>1765.4369999999999</v>
      </c>
      <c r="D9" s="27">
        <v>1886.259</v>
      </c>
      <c r="E9" s="27">
        <v>2011.7349999999999</v>
      </c>
      <c r="F9" s="27">
        <v>2126.5030000000002</v>
      </c>
      <c r="G9" s="27">
        <v>2173.8249999999998</v>
      </c>
      <c r="H9" s="27">
        <v>2211.2179999999998</v>
      </c>
      <c r="I9" s="27">
        <v>2217.989</v>
      </c>
      <c r="J9" s="27">
        <v>2217.989</v>
      </c>
      <c r="K9" s="27">
        <v>2217.989</v>
      </c>
    </row>
    <row r="10" spans="1:11" x14ac:dyDescent="0.15">
      <c r="A10" s="17"/>
      <c r="B10" s="17"/>
      <c r="C10" s="17"/>
      <c r="D10" s="17"/>
      <c r="E10" s="17"/>
      <c r="F10" s="18"/>
      <c r="G10" s="18"/>
      <c r="H10" s="18"/>
      <c r="I10" s="18"/>
      <c r="J10" s="18"/>
      <c r="K10" s="18"/>
    </row>
    <row r="11" spans="1:11" ht="23.25" customHeight="1" x14ac:dyDescent="0.25">
      <c r="A11" s="304" t="s">
        <v>108</v>
      </c>
      <c r="B11" s="304"/>
      <c r="C11" s="304"/>
      <c r="D11" s="304"/>
      <c r="E11" s="304"/>
      <c r="F11" s="304"/>
      <c r="G11" s="304"/>
      <c r="H11" s="304"/>
      <c r="I11" s="304"/>
      <c r="J11" s="304"/>
      <c r="K11" s="297"/>
    </row>
    <row r="12" spans="1:11" x14ac:dyDescent="0.15">
      <c r="A12" s="17"/>
      <c r="B12" s="17"/>
      <c r="C12" s="17"/>
      <c r="D12" s="17"/>
      <c r="E12" s="17"/>
      <c r="F12" s="18"/>
      <c r="G12" s="18"/>
      <c r="H12" s="18"/>
      <c r="I12" s="18"/>
      <c r="J12" s="18"/>
      <c r="K12" s="18"/>
    </row>
    <row r="13" spans="1:11" x14ac:dyDescent="0.15">
      <c r="A13" s="300" t="s">
        <v>310</v>
      </c>
      <c r="B13" s="300"/>
      <c r="C13" s="300"/>
      <c r="D13" s="300"/>
      <c r="E13" s="301"/>
      <c r="F13" s="214"/>
      <c r="G13" s="214"/>
      <c r="H13" s="214"/>
      <c r="I13" s="214"/>
      <c r="J13" s="214"/>
      <c r="K13" s="214"/>
    </row>
    <row r="14" spans="1:11" x14ac:dyDescent="0.15">
      <c r="A14" s="15" t="s">
        <v>66</v>
      </c>
      <c r="B14" s="15"/>
      <c r="C14" s="15"/>
      <c r="D14" s="15"/>
      <c r="E14" s="219"/>
      <c r="F14" s="18"/>
      <c r="G14" s="18"/>
      <c r="H14" s="18"/>
      <c r="I14" s="18"/>
      <c r="J14" s="18"/>
      <c r="K14" s="18"/>
    </row>
    <row r="15" spans="1:11" x14ac:dyDescent="0.15">
      <c r="A15" s="203" t="s">
        <v>296</v>
      </c>
      <c r="B15" s="204"/>
      <c r="C15" s="204"/>
      <c r="D15" s="204"/>
      <c r="E15" s="97">
        <v>-14.343999999999999</v>
      </c>
      <c r="F15" s="18"/>
      <c r="G15" s="18"/>
      <c r="H15" s="18"/>
      <c r="I15" s="18"/>
      <c r="J15" s="18"/>
      <c r="K15" s="18"/>
    </row>
    <row r="16" spans="1:11" ht="31.5" x14ac:dyDescent="0.15">
      <c r="A16" s="219" t="s">
        <v>297</v>
      </c>
      <c r="B16" s="204"/>
      <c r="C16" s="204"/>
      <c r="D16" s="204"/>
      <c r="E16" s="204"/>
      <c r="F16" s="18"/>
      <c r="G16" s="18"/>
      <c r="H16" s="18"/>
      <c r="I16" s="18"/>
      <c r="J16" s="18"/>
      <c r="K16" s="18"/>
    </row>
    <row r="17" spans="1:11" x14ac:dyDescent="0.15">
      <c r="A17" s="203"/>
      <c r="B17" s="204"/>
      <c r="C17" s="204"/>
      <c r="D17" s="204"/>
      <c r="E17" s="204"/>
      <c r="F17" s="18"/>
      <c r="G17" s="18"/>
      <c r="H17" s="18"/>
      <c r="I17" s="18"/>
      <c r="J17" s="18"/>
      <c r="K17" s="18"/>
    </row>
    <row r="18" spans="1:11" x14ac:dyDescent="0.15">
      <c r="A18" s="300" t="s">
        <v>311</v>
      </c>
      <c r="B18" s="301"/>
      <c r="C18" s="301"/>
      <c r="D18" s="301"/>
      <c r="E18" s="302"/>
      <c r="F18" s="214"/>
      <c r="G18" s="214"/>
      <c r="H18" s="214"/>
      <c r="I18" s="214"/>
      <c r="J18" s="214"/>
      <c r="K18" s="214"/>
    </row>
    <row r="19" spans="1:11" x14ac:dyDescent="0.15">
      <c r="A19" s="205" t="s">
        <v>66</v>
      </c>
      <c r="B19" s="219"/>
      <c r="C19" s="219"/>
      <c r="D19" s="219"/>
      <c r="E19" s="219"/>
      <c r="F19" s="18"/>
      <c r="G19" s="18"/>
      <c r="H19" s="18"/>
      <c r="I19" s="18"/>
      <c r="J19" s="18"/>
      <c r="K19" s="18"/>
    </row>
    <row r="20" spans="1:11" x14ac:dyDescent="0.15">
      <c r="A20" s="203" t="s">
        <v>300</v>
      </c>
      <c r="B20" s="204"/>
      <c r="C20" s="97">
        <v>0.68200000000000005</v>
      </c>
      <c r="D20" s="97">
        <v>-4.5069999999999997</v>
      </c>
      <c r="E20" s="97">
        <v>-7.9649999999999999</v>
      </c>
      <c r="F20" s="18"/>
      <c r="G20" s="18"/>
      <c r="H20" s="18"/>
      <c r="I20" s="18"/>
      <c r="J20" s="18"/>
      <c r="K20" s="18"/>
    </row>
    <row r="21" spans="1:11" ht="63" x14ac:dyDescent="0.15">
      <c r="A21" s="219" t="s">
        <v>356</v>
      </c>
      <c r="B21" s="204"/>
      <c r="C21" s="204"/>
      <c r="D21" s="204"/>
      <c r="E21" s="204"/>
      <c r="F21" s="18"/>
      <c r="G21" s="18"/>
      <c r="H21" s="18"/>
      <c r="I21" s="18"/>
      <c r="J21" s="18"/>
      <c r="K21" s="18"/>
    </row>
    <row r="22" spans="1:11" x14ac:dyDescent="0.15">
      <c r="A22" s="17"/>
      <c r="B22" s="17"/>
      <c r="C22" s="17"/>
      <c r="D22" s="17"/>
      <c r="E22" s="17"/>
      <c r="F22" s="18"/>
      <c r="G22" s="18"/>
      <c r="H22" s="18"/>
      <c r="I22" s="18"/>
      <c r="J22" s="18"/>
      <c r="K22" s="18"/>
    </row>
    <row r="23" spans="1:11" ht="15" customHeight="1" x14ac:dyDescent="0.25">
      <c r="A23" s="300" t="s">
        <v>214</v>
      </c>
      <c r="B23" s="300"/>
      <c r="C23" s="300"/>
      <c r="D23" s="300"/>
      <c r="E23" s="300"/>
      <c r="F23" s="301"/>
      <c r="G23" s="301"/>
      <c r="H23" s="301"/>
      <c r="I23" s="301"/>
      <c r="J23" s="301"/>
      <c r="K23" s="309"/>
    </row>
    <row r="24" spans="1:11" x14ac:dyDescent="0.15">
      <c r="A24" s="34" t="s">
        <v>66</v>
      </c>
      <c r="B24" s="34"/>
      <c r="C24" s="34"/>
      <c r="D24" s="34"/>
      <c r="E24" s="34"/>
      <c r="F24" s="33"/>
      <c r="G24" s="33"/>
      <c r="H24" s="33"/>
      <c r="I24" s="33"/>
      <c r="J24" s="33"/>
      <c r="K24" s="88"/>
    </row>
    <row r="25" spans="1:11" x14ac:dyDescent="0.15">
      <c r="A25" s="36" t="s">
        <v>215</v>
      </c>
      <c r="B25" s="178"/>
      <c r="C25" s="178"/>
      <c r="D25" s="178"/>
      <c r="E25" s="178"/>
      <c r="F25" s="24">
        <v>65.366</v>
      </c>
      <c r="G25" s="24">
        <v>65.052999999999997</v>
      </c>
      <c r="H25" s="24">
        <v>65.052999999999997</v>
      </c>
      <c r="I25" s="24">
        <v>65.052999999999997</v>
      </c>
      <c r="J25" s="24">
        <v>65.052999999999997</v>
      </c>
      <c r="K25" s="24">
        <v>65.052999999999997</v>
      </c>
    </row>
    <row r="26" spans="1:11" x14ac:dyDescent="0.15">
      <c r="A26" s="36"/>
      <c r="B26" s="178"/>
      <c r="C26" s="178"/>
      <c r="D26" s="178"/>
      <c r="E26" s="178"/>
      <c r="F26" s="24"/>
      <c r="G26" s="24"/>
      <c r="H26" s="24"/>
      <c r="I26" s="24"/>
      <c r="J26" s="24"/>
      <c r="K26" s="24"/>
    </row>
    <row r="27" spans="1:11" x14ac:dyDescent="0.15">
      <c r="A27" s="179" t="s">
        <v>186</v>
      </c>
      <c r="B27" s="179"/>
      <c r="C27" s="179"/>
      <c r="D27" s="179"/>
      <c r="E27" s="179"/>
      <c r="F27" s="24">
        <v>-22.309000000000001</v>
      </c>
      <c r="G27" s="24">
        <v>-22.309000000000001</v>
      </c>
      <c r="H27" s="24">
        <v>-22.309000000000001</v>
      </c>
      <c r="I27" s="24">
        <v>-22.309000000000001</v>
      </c>
      <c r="J27" s="24">
        <v>-22.309000000000001</v>
      </c>
      <c r="K27" s="24">
        <v>-22.309000000000001</v>
      </c>
    </row>
    <row r="28" spans="1:11" ht="24.75" customHeight="1" x14ac:dyDescent="0.15">
      <c r="A28" s="294" t="s">
        <v>260</v>
      </c>
      <c r="B28" s="213"/>
      <c r="C28" s="213"/>
      <c r="D28" s="213"/>
      <c r="E28" s="213"/>
      <c r="F28" s="24"/>
      <c r="G28" s="24"/>
      <c r="H28" s="24"/>
      <c r="I28" s="24"/>
      <c r="J28" s="24"/>
      <c r="K28" s="24"/>
    </row>
    <row r="29" spans="1:11" x14ac:dyDescent="0.15">
      <c r="A29" s="179"/>
      <c r="B29" s="179"/>
      <c r="C29" s="179"/>
      <c r="D29" s="179"/>
      <c r="E29" s="179"/>
      <c r="F29" s="24"/>
      <c r="G29" s="24"/>
      <c r="H29" s="24"/>
      <c r="I29" s="24"/>
      <c r="J29" s="24"/>
      <c r="K29" s="24"/>
    </row>
    <row r="30" spans="1:11" x14ac:dyDescent="0.15">
      <c r="A30" s="167" t="s">
        <v>67</v>
      </c>
      <c r="B30" s="167"/>
      <c r="C30" s="167"/>
      <c r="D30" s="167"/>
      <c r="E30" s="167"/>
      <c r="F30" s="24"/>
      <c r="G30" s="24"/>
      <c r="H30" s="24"/>
      <c r="I30" s="24"/>
      <c r="J30" s="24"/>
      <c r="K30" s="24"/>
    </row>
    <row r="31" spans="1:11" x14ac:dyDescent="0.15">
      <c r="A31" s="37" t="s">
        <v>216</v>
      </c>
      <c r="B31" s="37"/>
      <c r="C31" s="37"/>
      <c r="D31" s="37"/>
      <c r="E31" s="37"/>
      <c r="F31" s="24"/>
      <c r="G31" s="24">
        <v>10</v>
      </c>
      <c r="H31" s="24"/>
      <c r="I31" s="24"/>
      <c r="J31" s="24"/>
      <c r="K31" s="24"/>
    </row>
    <row r="32" spans="1:11" ht="53.25" customHeight="1" x14ac:dyDescent="0.15">
      <c r="A32" s="212" t="s">
        <v>271</v>
      </c>
      <c r="B32" s="212"/>
      <c r="C32" s="212"/>
      <c r="D32" s="212"/>
      <c r="E32" s="212"/>
      <c r="F32" s="24"/>
      <c r="G32" s="24"/>
      <c r="H32" s="24"/>
      <c r="I32" s="24"/>
      <c r="J32" s="24"/>
      <c r="K32" s="24"/>
    </row>
    <row r="33" spans="1:11" ht="12.75" customHeight="1" x14ac:dyDescent="0.15">
      <c r="A33" s="220"/>
      <c r="B33" s="220"/>
      <c r="C33" s="220"/>
      <c r="D33" s="220"/>
      <c r="E33" s="220"/>
      <c r="F33" s="24"/>
      <c r="G33" s="24"/>
      <c r="H33" s="24"/>
      <c r="I33" s="24"/>
      <c r="J33" s="24"/>
      <c r="K33" s="24"/>
    </row>
    <row r="34" spans="1:11" ht="12.75" customHeight="1" x14ac:dyDescent="0.25">
      <c r="A34" s="300" t="s">
        <v>302</v>
      </c>
      <c r="B34" s="300"/>
      <c r="C34" s="300"/>
      <c r="D34" s="300"/>
      <c r="E34" s="300"/>
      <c r="F34" s="301"/>
      <c r="G34" s="301"/>
      <c r="H34" s="301"/>
      <c r="I34" s="301"/>
      <c r="J34" s="301"/>
      <c r="K34" s="309"/>
    </row>
    <row r="35" spans="1:11" ht="12.75" customHeight="1" x14ac:dyDescent="0.15">
      <c r="A35" s="14" t="s">
        <v>66</v>
      </c>
      <c r="B35" s="220"/>
      <c r="C35" s="220"/>
      <c r="D35" s="220"/>
      <c r="E35" s="220"/>
      <c r="F35" s="24"/>
      <c r="G35" s="24"/>
      <c r="H35" s="24"/>
      <c r="I35" s="24"/>
      <c r="J35" s="24"/>
      <c r="K35" s="24"/>
    </row>
    <row r="36" spans="1:11" ht="12.75" customHeight="1" x14ac:dyDescent="0.15">
      <c r="A36" s="203" t="s">
        <v>303</v>
      </c>
      <c r="B36" s="220"/>
      <c r="C36" s="68">
        <v>-0.03</v>
      </c>
      <c r="D36" s="68">
        <v>0.35899999999999999</v>
      </c>
      <c r="E36" s="68">
        <v>-10.669</v>
      </c>
      <c r="F36" s="24">
        <v>-5.1779999999999999</v>
      </c>
      <c r="G36" s="24">
        <v>-5.1779999999999999</v>
      </c>
      <c r="H36" s="24">
        <v>-5.1779999999999999</v>
      </c>
      <c r="I36" s="24">
        <v>-5.1779999999999999</v>
      </c>
      <c r="J36" s="24">
        <v>-5.1779999999999999</v>
      </c>
      <c r="K36" s="24">
        <v>-5.1779999999999999</v>
      </c>
    </row>
    <row r="37" spans="1:11" ht="42" x14ac:dyDescent="0.15">
      <c r="A37" s="278" t="s">
        <v>490</v>
      </c>
      <c r="B37" s="220"/>
      <c r="C37" s="68"/>
      <c r="D37" s="68"/>
      <c r="E37" s="68"/>
      <c r="F37" s="24"/>
      <c r="G37" s="24"/>
      <c r="H37" s="24"/>
      <c r="I37" s="24"/>
      <c r="J37" s="24"/>
      <c r="K37" s="24"/>
    </row>
    <row r="38" spans="1:11" ht="12.75" customHeight="1" x14ac:dyDescent="0.15">
      <c r="A38" s="203"/>
      <c r="B38" s="220"/>
      <c r="C38" s="68"/>
      <c r="D38" s="68"/>
      <c r="E38" s="68"/>
      <c r="F38" s="24"/>
      <c r="G38" s="24"/>
      <c r="H38" s="24"/>
      <c r="I38" s="24"/>
      <c r="J38" s="24"/>
      <c r="K38" s="24"/>
    </row>
    <row r="39" spans="1:11" ht="12.75" customHeight="1" x14ac:dyDescent="0.15">
      <c r="A39" s="216" t="s">
        <v>67</v>
      </c>
      <c r="B39" s="220"/>
      <c r="C39" s="68"/>
      <c r="D39" s="68"/>
      <c r="E39" s="68"/>
      <c r="F39" s="24"/>
      <c r="G39" s="24"/>
      <c r="H39" s="24"/>
      <c r="I39" s="24"/>
      <c r="J39" s="24"/>
      <c r="K39" s="24"/>
    </row>
    <row r="40" spans="1:11" ht="12.75" customHeight="1" x14ac:dyDescent="0.15">
      <c r="A40" s="37" t="s">
        <v>371</v>
      </c>
      <c r="B40" s="220"/>
      <c r="C40" s="68"/>
      <c r="D40" s="68"/>
      <c r="E40" s="68"/>
      <c r="F40" s="24"/>
      <c r="G40" s="24">
        <v>41.884999999999998</v>
      </c>
      <c r="H40" s="24">
        <v>41.884999999999998</v>
      </c>
      <c r="I40" s="24">
        <v>41.884999999999998</v>
      </c>
      <c r="J40" s="24">
        <v>41.884999999999998</v>
      </c>
      <c r="K40" s="24">
        <v>41.884999999999998</v>
      </c>
    </row>
    <row r="41" spans="1:11" ht="30.75" customHeight="1" x14ac:dyDescent="0.15">
      <c r="A41" s="231" t="s">
        <v>395</v>
      </c>
      <c r="B41" s="231"/>
      <c r="C41" s="68"/>
      <c r="D41" s="68"/>
      <c r="E41" s="68"/>
      <c r="F41" s="24"/>
      <c r="G41" s="24"/>
      <c r="H41" s="24"/>
      <c r="I41" s="24"/>
      <c r="J41" s="24"/>
      <c r="K41" s="24"/>
    </row>
    <row r="42" spans="1:11" ht="12.75" customHeight="1" x14ac:dyDescent="0.15">
      <c r="A42" s="37"/>
      <c r="B42" s="231"/>
      <c r="C42" s="68"/>
      <c r="D42" s="68"/>
      <c r="E42" s="68"/>
      <c r="F42" s="24"/>
      <c r="G42" s="24"/>
      <c r="H42" s="24"/>
      <c r="I42" s="24"/>
      <c r="J42" s="24"/>
      <c r="K42" s="24"/>
    </row>
    <row r="43" spans="1:11" ht="12.75" customHeight="1" x14ac:dyDescent="0.15">
      <c r="A43" s="110" t="s">
        <v>370</v>
      </c>
      <c r="B43" s="220"/>
      <c r="C43" s="68"/>
      <c r="D43" s="68"/>
      <c r="E43" s="68"/>
      <c r="F43" s="24"/>
      <c r="G43" s="24"/>
      <c r="H43" s="24">
        <v>53.143000000000001</v>
      </c>
      <c r="I43" s="24">
        <v>59.914000000000001</v>
      </c>
      <c r="J43" s="24">
        <v>59.914000000000001</v>
      </c>
      <c r="K43" s="24">
        <v>59.914000000000001</v>
      </c>
    </row>
    <row r="44" spans="1:11" ht="52.5" x14ac:dyDescent="0.15">
      <c r="A44" s="103" t="s">
        <v>397</v>
      </c>
      <c r="B44" s="231"/>
      <c r="C44" s="68"/>
      <c r="D44" s="68"/>
      <c r="E44" s="68"/>
      <c r="F44" s="24"/>
      <c r="G44" s="24"/>
      <c r="H44" s="24"/>
      <c r="I44" s="24"/>
      <c r="J44" s="24"/>
      <c r="K44" s="24"/>
    </row>
    <row r="45" spans="1:11" x14ac:dyDescent="0.15">
      <c r="A45" s="110"/>
      <c r="B45" s="231"/>
      <c r="C45" s="68"/>
      <c r="D45" s="68"/>
      <c r="E45" s="68"/>
      <c r="F45" s="24"/>
      <c r="G45" s="24"/>
      <c r="H45" s="24"/>
      <c r="I45" s="24"/>
      <c r="J45" s="24"/>
      <c r="K45" s="24"/>
    </row>
    <row r="46" spans="1:11" x14ac:dyDescent="0.15">
      <c r="A46" s="37" t="s">
        <v>306</v>
      </c>
      <c r="B46" s="220"/>
      <c r="C46" s="68"/>
      <c r="D46" s="68"/>
      <c r="E46" s="68"/>
      <c r="F46" s="24"/>
      <c r="G46" s="24">
        <v>5.75</v>
      </c>
      <c r="H46" s="24"/>
      <c r="I46" s="24"/>
      <c r="J46" s="24"/>
      <c r="K46" s="24"/>
    </row>
    <row r="47" spans="1:11" ht="52.5" x14ac:dyDescent="0.15">
      <c r="A47" s="291" t="s">
        <v>503</v>
      </c>
      <c r="B47" s="220"/>
      <c r="C47" s="68"/>
      <c r="D47" s="68"/>
      <c r="E47" s="68"/>
      <c r="F47" s="24"/>
      <c r="G47" s="24"/>
      <c r="H47" s="24"/>
      <c r="I47" s="24"/>
      <c r="J47" s="24"/>
      <c r="K47" s="24"/>
    </row>
    <row r="48" spans="1:11" x14ac:dyDescent="0.15">
      <c r="A48" s="20"/>
      <c r="B48" s="177"/>
      <c r="C48" s="177"/>
      <c r="D48" s="177"/>
      <c r="E48" s="177"/>
      <c r="F48" s="21"/>
      <c r="G48" s="21"/>
      <c r="H48" s="21"/>
      <c r="I48" s="21"/>
      <c r="J48" s="21"/>
      <c r="K48" s="21"/>
    </row>
    <row r="49" spans="1:11" x14ac:dyDescent="0.15">
      <c r="A49" s="3"/>
      <c r="B49" s="1"/>
      <c r="C49" s="1"/>
      <c r="D49" s="1"/>
      <c r="E49" s="1"/>
      <c r="F49" s="1"/>
      <c r="G49" s="1"/>
      <c r="H49" s="1"/>
      <c r="I49" s="1"/>
      <c r="J49" s="1"/>
      <c r="K49" s="1"/>
    </row>
    <row r="50" spans="1:11" x14ac:dyDescent="0.15">
      <c r="A50" s="4"/>
      <c r="B50" s="31"/>
      <c r="C50" s="31"/>
      <c r="D50" s="31"/>
      <c r="E50" s="31"/>
      <c r="F50" s="31"/>
      <c r="G50" s="31"/>
      <c r="H50" s="31"/>
      <c r="I50" s="31"/>
      <c r="J50" s="31"/>
      <c r="K50" s="31"/>
    </row>
  </sheetData>
  <mergeCells count="6">
    <mergeCell ref="A34:K34"/>
    <mergeCell ref="A1:K1"/>
    <mergeCell ref="A11:K11"/>
    <mergeCell ref="A23:K23"/>
    <mergeCell ref="A13:E13"/>
    <mergeCell ref="A18:E1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59999389629810485"/>
  </sheetPr>
  <dimension ref="A1:L81"/>
  <sheetViews>
    <sheetView workbookViewId="0">
      <selection activeCell="C3" sqref="C3"/>
    </sheetView>
  </sheetViews>
  <sheetFormatPr defaultColWidth="9.140625" defaultRowHeight="10.5" x14ac:dyDescent="0.15"/>
  <cols>
    <col min="1" max="1" width="9.140625" style="5"/>
    <col min="2" max="2" width="48.5703125" style="5" customWidth="1"/>
    <col min="3" max="4" width="9.85546875" style="5" bestFit="1" customWidth="1"/>
    <col min="5" max="5" width="9" style="5" bestFit="1" customWidth="1"/>
    <col min="6" max="6" width="9.85546875" style="5" bestFit="1" customWidth="1"/>
    <col min="7" max="7" width="9" style="5" bestFit="1" customWidth="1"/>
    <col min="8" max="8" width="7.85546875" style="5" bestFit="1" customWidth="1"/>
    <col min="9" max="12" width="8.28515625" style="5" bestFit="1" customWidth="1"/>
    <col min="13" max="16384" width="9.140625" style="5"/>
  </cols>
  <sheetData>
    <row r="1" spans="2:12" ht="17.850000000000001" customHeight="1" x14ac:dyDescent="0.25">
      <c r="B1" s="323" t="s">
        <v>55</v>
      </c>
      <c r="C1" s="323"/>
      <c r="D1" s="323"/>
      <c r="E1" s="323"/>
      <c r="F1" s="323"/>
      <c r="G1" s="323"/>
      <c r="H1" s="323"/>
      <c r="I1" s="323"/>
      <c r="J1" s="323"/>
      <c r="K1" s="323"/>
      <c r="L1" s="327"/>
    </row>
    <row r="2" spans="2:12" x14ac:dyDescent="0.15">
      <c r="B2" s="16"/>
      <c r="C2" s="16">
        <v>2021</v>
      </c>
      <c r="D2" s="16">
        <v>2022</v>
      </c>
      <c r="E2" s="16">
        <v>2023</v>
      </c>
      <c r="F2" s="16">
        <v>2024</v>
      </c>
      <c r="G2" s="16">
        <v>2025</v>
      </c>
      <c r="H2" s="16">
        <v>2026</v>
      </c>
      <c r="I2" s="16">
        <v>2027</v>
      </c>
      <c r="J2" s="16">
        <v>2028</v>
      </c>
      <c r="K2" s="16">
        <v>2029</v>
      </c>
      <c r="L2" s="16">
        <v>2030</v>
      </c>
    </row>
    <row r="3" spans="2:12" x14ac:dyDescent="0.15">
      <c r="B3" s="17" t="s">
        <v>212</v>
      </c>
      <c r="C3" s="25">
        <v>3333.7919999999999</v>
      </c>
      <c r="D3" s="25">
        <v>3100.1350000000002</v>
      </c>
      <c r="E3" s="25">
        <v>3214.799</v>
      </c>
      <c r="F3" s="25">
        <v>3383.4580000000001</v>
      </c>
      <c r="G3" s="25">
        <v>3494.0659999999998</v>
      </c>
      <c r="H3" s="25">
        <v>3904.4789999999998</v>
      </c>
      <c r="I3" s="25">
        <v>4009.3</v>
      </c>
      <c r="J3" s="25">
        <v>3956.3159999999998</v>
      </c>
      <c r="K3" s="25">
        <v>3919.364</v>
      </c>
      <c r="L3" s="25">
        <v>3919.364</v>
      </c>
    </row>
    <row r="4" spans="2:12" x14ac:dyDescent="0.15">
      <c r="B4" s="19" t="s">
        <v>308</v>
      </c>
      <c r="C4" s="99"/>
      <c r="D4" s="99"/>
      <c r="E4" s="99"/>
      <c r="F4" s="99">
        <v>-43.734000000000002</v>
      </c>
      <c r="G4" s="25"/>
      <c r="H4" s="25"/>
      <c r="I4" s="25"/>
      <c r="J4" s="25"/>
      <c r="K4" s="25"/>
      <c r="L4" s="25"/>
    </row>
    <row r="5" spans="2:12" x14ac:dyDescent="0.15">
      <c r="B5" s="19" t="s">
        <v>309</v>
      </c>
      <c r="C5" s="99">
        <v>-0.29700000000002547</v>
      </c>
      <c r="D5" s="99">
        <v>-2.7479999999996401</v>
      </c>
      <c r="E5" s="99">
        <v>2.4400000000001478</v>
      </c>
      <c r="F5" s="99">
        <v>-9.0000000001637659E-3</v>
      </c>
      <c r="G5" s="25"/>
      <c r="H5" s="25"/>
      <c r="I5" s="25"/>
      <c r="J5" s="25"/>
      <c r="K5" s="25"/>
      <c r="L5" s="25"/>
    </row>
    <row r="6" spans="2:12" ht="11.25" x14ac:dyDescent="0.15">
      <c r="B6" s="19" t="s">
        <v>529</v>
      </c>
      <c r="C6" s="99"/>
      <c r="D6" s="99"/>
      <c r="E6" s="99"/>
      <c r="F6" s="99"/>
      <c r="G6" s="26">
        <v>178.46199999999999</v>
      </c>
      <c r="H6" s="26">
        <v>-112.648</v>
      </c>
      <c r="I6" s="26">
        <v>-192.11500000000004</v>
      </c>
      <c r="J6" s="26">
        <v>-191.83699999999999</v>
      </c>
      <c r="K6" s="26">
        <v>-213.37300000000002</v>
      </c>
      <c r="L6" s="26">
        <v>-281.37700000000001</v>
      </c>
    </row>
    <row r="7" spans="2:12" x14ac:dyDescent="0.15">
      <c r="B7" s="19" t="s">
        <v>530</v>
      </c>
      <c r="C7" s="26">
        <v>0</v>
      </c>
      <c r="D7" s="26">
        <v>-0.33900000000080377</v>
      </c>
      <c r="E7" s="26">
        <v>1.9239999999998849</v>
      </c>
      <c r="F7" s="26">
        <v>-32.060999999999922</v>
      </c>
      <c r="G7" s="26">
        <v>-406.66499999999996</v>
      </c>
      <c r="H7" s="26">
        <v>6.9010000000001526</v>
      </c>
      <c r="I7" s="26">
        <v>31.356000000000023</v>
      </c>
      <c r="J7" s="26">
        <v>169.68200000000024</v>
      </c>
      <c r="K7" s="26">
        <v>169.68199999999976</v>
      </c>
      <c r="L7" s="26">
        <v>183.68199999999985</v>
      </c>
    </row>
    <row r="8" spans="2:12" x14ac:dyDescent="0.15">
      <c r="B8" s="100" t="s">
        <v>289</v>
      </c>
      <c r="C8" s="172">
        <v>-0.29700000000002547</v>
      </c>
      <c r="D8" s="172">
        <v>-3.0870000000004438</v>
      </c>
      <c r="E8" s="172">
        <v>4.3640000000000327</v>
      </c>
      <c r="F8" s="172">
        <v>-75.804000000000087</v>
      </c>
      <c r="G8" s="172">
        <v>-228.20299999999997</v>
      </c>
      <c r="H8" s="172">
        <v>-105.74699999999984</v>
      </c>
      <c r="I8" s="172">
        <v>-160.75900000000001</v>
      </c>
      <c r="J8" s="172">
        <v>-22.154999999999745</v>
      </c>
      <c r="K8" s="172">
        <v>-43.691000000000258</v>
      </c>
      <c r="L8" s="172">
        <v>-97.695000000000164</v>
      </c>
    </row>
    <row r="9" spans="2:12" x14ac:dyDescent="0.15">
      <c r="B9" s="22" t="s">
        <v>531</v>
      </c>
      <c r="C9" s="27">
        <v>3333.4949999999999</v>
      </c>
      <c r="D9" s="27">
        <v>3097.0479999999998</v>
      </c>
      <c r="E9" s="27">
        <v>3219.163</v>
      </c>
      <c r="F9" s="27">
        <v>3307.654</v>
      </c>
      <c r="G9" s="27">
        <v>3265.8629999999998</v>
      </c>
      <c r="H9" s="27">
        <v>3798.732</v>
      </c>
      <c r="I9" s="27">
        <v>3848.5410000000002</v>
      </c>
      <c r="J9" s="27">
        <v>3934.1610000000001</v>
      </c>
      <c r="K9" s="27">
        <v>3875.6729999999998</v>
      </c>
      <c r="L9" s="27">
        <v>3821.6689999999999</v>
      </c>
    </row>
    <row r="10" spans="2:12" x14ac:dyDescent="0.15">
      <c r="B10" s="17"/>
      <c r="C10" s="17"/>
      <c r="D10" s="17"/>
      <c r="E10" s="17"/>
      <c r="F10" s="17"/>
      <c r="G10" s="18"/>
      <c r="H10" s="18"/>
      <c r="I10" s="18"/>
      <c r="J10" s="18"/>
      <c r="K10" s="18"/>
      <c r="L10" s="18"/>
    </row>
    <row r="11" spans="2:12" ht="63" customHeight="1" x14ac:dyDescent="0.25">
      <c r="B11" s="304" t="s">
        <v>109</v>
      </c>
      <c r="C11" s="304"/>
      <c r="D11" s="304"/>
      <c r="E11" s="304"/>
      <c r="F11" s="304"/>
      <c r="G11" s="305"/>
      <c r="H11" s="305"/>
      <c r="I11" s="305"/>
      <c r="J11" s="305"/>
      <c r="K11" s="305"/>
      <c r="L11" s="328"/>
    </row>
    <row r="12" spans="2:12" x14ac:dyDescent="0.15">
      <c r="B12" s="17"/>
      <c r="C12" s="17"/>
      <c r="D12" s="17"/>
      <c r="E12" s="17"/>
      <c r="F12" s="17"/>
      <c r="G12" s="18"/>
      <c r="H12" s="18"/>
      <c r="I12" s="18"/>
      <c r="J12" s="18"/>
      <c r="K12" s="18"/>
      <c r="L12" s="18"/>
    </row>
    <row r="13" spans="2:12" x14ac:dyDescent="0.15">
      <c r="B13" s="300" t="s">
        <v>310</v>
      </c>
      <c r="C13" s="300"/>
      <c r="D13" s="300"/>
      <c r="E13" s="300"/>
      <c r="F13" s="301"/>
      <c r="G13" s="214"/>
      <c r="H13" s="214"/>
      <c r="I13" s="214"/>
      <c r="J13" s="214"/>
      <c r="K13" s="214"/>
      <c r="L13" s="214"/>
    </row>
    <row r="14" spans="2:12" x14ac:dyDescent="0.15">
      <c r="B14" s="15" t="s">
        <v>66</v>
      </c>
      <c r="C14" s="15"/>
      <c r="D14" s="15"/>
      <c r="E14" s="15"/>
      <c r="F14" s="291"/>
      <c r="G14" s="18"/>
      <c r="H14" s="18"/>
      <c r="I14" s="18"/>
      <c r="J14" s="18"/>
      <c r="K14" s="18"/>
      <c r="L14" s="18"/>
    </row>
    <row r="15" spans="2:12" x14ac:dyDescent="0.15">
      <c r="B15" s="203" t="s">
        <v>296</v>
      </c>
      <c r="C15" s="204"/>
      <c r="D15" s="204"/>
      <c r="E15" s="204"/>
      <c r="F15" s="97">
        <v>-43.734000000000002</v>
      </c>
      <c r="G15" s="18"/>
      <c r="H15" s="18"/>
      <c r="I15" s="18"/>
      <c r="J15" s="18"/>
      <c r="K15" s="18"/>
      <c r="L15" s="18"/>
    </row>
    <row r="16" spans="2:12" ht="31.5" x14ac:dyDescent="0.15">
      <c r="B16" s="291" t="s">
        <v>297</v>
      </c>
      <c r="C16" s="204"/>
      <c r="D16" s="204"/>
      <c r="E16" s="204"/>
      <c r="F16" s="204"/>
      <c r="G16" s="18"/>
      <c r="H16" s="18"/>
      <c r="I16" s="18"/>
      <c r="J16" s="18"/>
      <c r="K16" s="18"/>
      <c r="L16" s="18"/>
    </row>
    <row r="17" spans="2:12" x14ac:dyDescent="0.15">
      <c r="B17" s="203"/>
      <c r="C17" s="204"/>
      <c r="D17" s="204"/>
      <c r="E17" s="204"/>
      <c r="F17" s="204"/>
      <c r="G17" s="18"/>
      <c r="H17" s="18"/>
      <c r="I17" s="18"/>
      <c r="J17" s="18"/>
      <c r="K17" s="18"/>
      <c r="L17" s="18"/>
    </row>
    <row r="18" spans="2:12" x14ac:dyDescent="0.15">
      <c r="B18" s="300" t="s">
        <v>311</v>
      </c>
      <c r="C18" s="301"/>
      <c r="D18" s="301"/>
      <c r="E18" s="301"/>
      <c r="F18" s="302"/>
      <c r="G18" s="214"/>
      <c r="H18" s="214"/>
      <c r="I18" s="214"/>
      <c r="J18" s="214"/>
      <c r="K18" s="214"/>
      <c r="L18" s="214"/>
    </row>
    <row r="19" spans="2:12" x14ac:dyDescent="0.15">
      <c r="B19" s="205" t="s">
        <v>66</v>
      </c>
      <c r="C19" s="291"/>
      <c r="D19" s="291"/>
      <c r="E19" s="291"/>
      <c r="F19" s="291"/>
      <c r="G19" s="18"/>
      <c r="H19" s="18"/>
      <c r="I19" s="18"/>
      <c r="J19" s="18"/>
      <c r="K19" s="18"/>
      <c r="L19" s="18"/>
    </row>
    <row r="20" spans="2:12" x14ac:dyDescent="0.15">
      <c r="B20" s="206" t="s">
        <v>298</v>
      </c>
      <c r="C20" s="207">
        <v>-0.29699999999999999</v>
      </c>
      <c r="D20" s="207"/>
      <c r="E20" s="207"/>
      <c r="F20" s="207"/>
      <c r="G20" s="61"/>
      <c r="H20" s="18"/>
      <c r="I20" s="18"/>
      <c r="J20" s="18"/>
      <c r="K20" s="18"/>
      <c r="L20" s="18"/>
    </row>
    <row r="21" spans="2:12" ht="42" x14ac:dyDescent="0.15">
      <c r="B21" s="291" t="s">
        <v>357</v>
      </c>
      <c r="C21" s="207"/>
      <c r="D21" s="207"/>
      <c r="E21" s="207"/>
      <c r="F21" s="207"/>
      <c r="G21" s="61"/>
      <c r="H21" s="18"/>
      <c r="I21" s="18"/>
      <c r="J21" s="18"/>
      <c r="K21" s="18"/>
      <c r="L21" s="18"/>
    </row>
    <row r="22" spans="2:12" x14ac:dyDescent="0.15">
      <c r="B22" s="291"/>
      <c r="C22" s="204"/>
      <c r="D22" s="204"/>
      <c r="E22" s="204"/>
      <c r="F22" s="204"/>
      <c r="G22" s="61"/>
      <c r="H22" s="18"/>
      <c r="I22" s="18"/>
      <c r="J22" s="18"/>
      <c r="K22" s="18"/>
      <c r="L22" s="18"/>
    </row>
    <row r="23" spans="2:12" x14ac:dyDescent="0.15">
      <c r="B23" s="203" t="s">
        <v>300</v>
      </c>
      <c r="C23" s="204"/>
      <c r="D23" s="97">
        <v>-2.7480000000000002</v>
      </c>
      <c r="E23" s="97">
        <v>2.44</v>
      </c>
      <c r="F23" s="97">
        <v>-8.9999999999999993E-3</v>
      </c>
      <c r="G23" s="61"/>
      <c r="H23" s="18"/>
      <c r="I23" s="18"/>
      <c r="J23" s="18"/>
      <c r="K23" s="18"/>
      <c r="L23" s="18"/>
    </row>
    <row r="24" spans="2:12" ht="157.5" x14ac:dyDescent="0.15">
      <c r="B24" s="291" t="s">
        <v>358</v>
      </c>
      <c r="C24" s="204"/>
      <c r="D24" s="204"/>
      <c r="E24" s="204"/>
      <c r="F24" s="204"/>
      <c r="G24" s="18"/>
      <c r="H24" s="18"/>
      <c r="I24" s="18"/>
      <c r="J24" s="18"/>
      <c r="K24" s="18"/>
      <c r="L24" s="18"/>
    </row>
    <row r="25" spans="2:12" x14ac:dyDescent="0.15">
      <c r="B25" s="17"/>
      <c r="C25" s="17"/>
      <c r="D25" s="17"/>
      <c r="E25" s="17"/>
      <c r="F25" s="17"/>
      <c r="G25" s="18"/>
      <c r="H25" s="18"/>
      <c r="I25" s="18"/>
      <c r="J25" s="18"/>
      <c r="K25" s="18"/>
      <c r="L25" s="18"/>
    </row>
    <row r="26" spans="2:12" ht="15" customHeight="1" x14ac:dyDescent="0.25">
      <c r="B26" s="300" t="s">
        <v>509</v>
      </c>
      <c r="C26" s="300"/>
      <c r="D26" s="300"/>
      <c r="E26" s="300"/>
      <c r="F26" s="300"/>
      <c r="G26" s="301"/>
      <c r="H26" s="301"/>
      <c r="I26" s="301"/>
      <c r="J26" s="301"/>
      <c r="K26" s="301"/>
      <c r="L26" s="307"/>
    </row>
    <row r="27" spans="2:12" x14ac:dyDescent="0.15">
      <c r="B27" s="281" t="s">
        <v>66</v>
      </c>
      <c r="C27" s="281"/>
      <c r="D27" s="281"/>
      <c r="E27" s="281"/>
      <c r="F27" s="281"/>
      <c r="G27" s="99"/>
      <c r="H27" s="290"/>
      <c r="I27" s="290"/>
      <c r="J27" s="290"/>
      <c r="K27" s="290"/>
      <c r="L27" s="290"/>
    </row>
    <row r="28" spans="2:12" x14ac:dyDescent="0.15">
      <c r="B28" s="100" t="s">
        <v>215</v>
      </c>
      <c r="C28" s="100"/>
      <c r="D28" s="100"/>
      <c r="E28" s="100"/>
      <c r="F28" s="100"/>
      <c r="G28" s="99">
        <v>178.46199999999999</v>
      </c>
      <c r="H28" s="99">
        <v>199.42400000000001</v>
      </c>
      <c r="I28" s="99">
        <v>204.77799999999999</v>
      </c>
      <c r="J28" s="99">
        <v>202.072</v>
      </c>
      <c r="K28" s="99">
        <v>200.184</v>
      </c>
      <c r="L28" s="99">
        <v>196.88</v>
      </c>
    </row>
    <row r="29" spans="2:12" x14ac:dyDescent="0.15">
      <c r="B29" s="100"/>
      <c r="C29" s="100"/>
      <c r="D29" s="100"/>
      <c r="E29" s="100"/>
      <c r="F29" s="100"/>
      <c r="G29" s="99"/>
      <c r="H29" s="99"/>
      <c r="I29" s="99"/>
      <c r="J29" s="99"/>
      <c r="K29" s="99"/>
      <c r="L29" s="99"/>
    </row>
    <row r="30" spans="2:12" x14ac:dyDescent="0.15">
      <c r="B30" s="100" t="s">
        <v>230</v>
      </c>
      <c r="C30" s="100"/>
      <c r="D30" s="100"/>
      <c r="E30" s="100"/>
      <c r="F30" s="100"/>
      <c r="G30" s="99"/>
      <c r="H30" s="99">
        <v>-312.072</v>
      </c>
      <c r="I30" s="99">
        <v>-396.89300000000003</v>
      </c>
      <c r="J30" s="99">
        <v>-393.90899999999999</v>
      </c>
      <c r="K30" s="99">
        <v>-413.55700000000002</v>
      </c>
      <c r="L30" s="99">
        <v>-413.55700000000002</v>
      </c>
    </row>
    <row r="31" spans="2:12" ht="94.5" x14ac:dyDescent="0.15">
      <c r="B31" s="290" t="s">
        <v>515</v>
      </c>
      <c r="C31" s="290"/>
      <c r="D31" s="290"/>
      <c r="E31" s="290"/>
      <c r="F31" s="290"/>
      <c r="G31" s="99"/>
      <c r="H31" s="99"/>
      <c r="I31" s="99"/>
      <c r="J31" s="99"/>
      <c r="K31" s="99"/>
      <c r="L31" s="99"/>
    </row>
    <row r="32" spans="2:12" x14ac:dyDescent="0.15">
      <c r="B32" s="100"/>
      <c r="C32" s="100"/>
      <c r="D32" s="100"/>
      <c r="E32" s="100"/>
      <c r="F32" s="100"/>
      <c r="G32" s="99"/>
      <c r="H32" s="99"/>
      <c r="I32" s="99"/>
      <c r="J32" s="99"/>
      <c r="K32" s="99"/>
      <c r="L32" s="99"/>
    </row>
    <row r="33" spans="2:12" x14ac:dyDescent="0.15">
      <c r="B33" s="17" t="s">
        <v>67</v>
      </c>
      <c r="C33" s="17"/>
      <c r="D33" s="17"/>
      <c r="E33" s="17"/>
      <c r="F33" s="17"/>
      <c r="G33" s="99"/>
      <c r="H33" s="99"/>
      <c r="I33" s="99"/>
      <c r="J33" s="99"/>
      <c r="K33" s="99"/>
      <c r="L33" s="99"/>
    </row>
    <row r="34" spans="2:12" x14ac:dyDescent="0.15">
      <c r="B34" s="100" t="s">
        <v>177</v>
      </c>
      <c r="C34" s="100"/>
      <c r="D34" s="100"/>
      <c r="E34" s="100"/>
      <c r="F34" s="100"/>
      <c r="G34" s="99"/>
      <c r="H34" s="99"/>
      <c r="I34" s="99"/>
      <c r="J34" s="99"/>
      <c r="K34" s="99"/>
      <c r="L34" s="99">
        <v>-64.7</v>
      </c>
    </row>
    <row r="35" spans="2:12" ht="21" customHeight="1" x14ac:dyDescent="0.15">
      <c r="B35" s="290" t="s">
        <v>268</v>
      </c>
      <c r="C35" s="290"/>
      <c r="D35" s="290"/>
      <c r="E35" s="290"/>
      <c r="F35" s="290"/>
      <c r="G35" s="99"/>
      <c r="H35" s="99"/>
      <c r="I35" s="99"/>
      <c r="J35" s="99"/>
      <c r="K35" s="99"/>
      <c r="L35" s="99"/>
    </row>
    <row r="36" spans="2:12" ht="13.5" customHeight="1" x14ac:dyDescent="0.15">
      <c r="B36" s="290"/>
      <c r="C36" s="290"/>
      <c r="D36" s="290"/>
      <c r="E36" s="290"/>
      <c r="F36" s="290"/>
      <c r="G36" s="99"/>
      <c r="H36" s="99"/>
      <c r="I36" s="99"/>
      <c r="J36" s="99"/>
      <c r="K36" s="99"/>
      <c r="L36" s="99"/>
    </row>
    <row r="37" spans="2:12" ht="13.5" customHeight="1" x14ac:dyDescent="0.25">
      <c r="B37" s="300" t="s">
        <v>506</v>
      </c>
      <c r="C37" s="300"/>
      <c r="D37" s="300"/>
      <c r="E37" s="300"/>
      <c r="F37" s="300"/>
      <c r="G37" s="301"/>
      <c r="H37" s="301"/>
      <c r="I37" s="301"/>
      <c r="J37" s="301"/>
      <c r="K37" s="301"/>
      <c r="L37" s="307"/>
    </row>
    <row r="38" spans="2:12" ht="13.5" customHeight="1" x14ac:dyDescent="0.15">
      <c r="B38" s="17" t="s">
        <v>66</v>
      </c>
      <c r="C38" s="290"/>
      <c r="D38" s="290"/>
      <c r="E38" s="290"/>
      <c r="F38" s="290"/>
      <c r="G38" s="99"/>
      <c r="H38" s="99"/>
      <c r="I38" s="99"/>
      <c r="J38" s="99"/>
      <c r="K38" s="99"/>
      <c r="L38" s="99"/>
    </row>
    <row r="39" spans="2:12" ht="13.5" customHeight="1" x14ac:dyDescent="0.15">
      <c r="B39" s="203" t="s">
        <v>303</v>
      </c>
      <c r="C39" s="290"/>
      <c r="D39" s="35">
        <v>-0.33900000000000002</v>
      </c>
      <c r="E39" s="35">
        <v>1.9239999999999999</v>
      </c>
      <c r="F39" s="35">
        <v>-32.061</v>
      </c>
      <c r="G39" s="99">
        <v>-406.66500000000002</v>
      </c>
      <c r="H39" s="99"/>
      <c r="I39" s="99"/>
      <c r="J39" s="99"/>
      <c r="K39" s="99"/>
      <c r="L39" s="99"/>
    </row>
    <row r="40" spans="2:12" ht="42" x14ac:dyDescent="0.15">
      <c r="B40" s="290" t="s">
        <v>480</v>
      </c>
      <c r="C40" s="290"/>
      <c r="D40" s="35"/>
      <c r="E40" s="35"/>
      <c r="F40" s="35"/>
      <c r="G40" s="99"/>
      <c r="H40" s="99"/>
      <c r="I40" s="99"/>
      <c r="J40" s="99"/>
      <c r="K40" s="99"/>
      <c r="L40" s="99"/>
    </row>
    <row r="41" spans="2:12" ht="13.5" customHeight="1" x14ac:dyDescent="0.15">
      <c r="B41" s="290"/>
      <c r="C41" s="290"/>
      <c r="D41" s="35"/>
      <c r="E41" s="35"/>
      <c r="F41" s="35"/>
      <c r="G41" s="99"/>
      <c r="H41" s="99"/>
      <c r="I41" s="99"/>
      <c r="J41" s="99"/>
      <c r="K41" s="99"/>
      <c r="L41" s="99"/>
    </row>
    <row r="42" spans="2:12" ht="13.5" customHeight="1" x14ac:dyDescent="0.15">
      <c r="B42" s="282" t="s">
        <v>384</v>
      </c>
      <c r="C42" s="290"/>
      <c r="D42" s="35"/>
      <c r="E42" s="35"/>
      <c r="F42" s="35"/>
      <c r="G42" s="99"/>
      <c r="H42" s="99"/>
      <c r="I42" s="99">
        <v>-140</v>
      </c>
      <c r="J42" s="99">
        <v>-140</v>
      </c>
      <c r="K42" s="99">
        <v>-140</v>
      </c>
      <c r="L42" s="99">
        <v>-140</v>
      </c>
    </row>
    <row r="43" spans="2:12" ht="33.950000000000003" customHeight="1" x14ac:dyDescent="0.15">
      <c r="B43" s="291" t="s">
        <v>504</v>
      </c>
      <c r="C43" s="290"/>
      <c r="D43" s="35"/>
      <c r="E43" s="35"/>
      <c r="F43" s="35"/>
      <c r="G43" s="99"/>
      <c r="H43" s="99"/>
      <c r="I43" s="99"/>
      <c r="J43" s="99"/>
      <c r="K43" s="99"/>
      <c r="L43" s="99"/>
    </row>
    <row r="44" spans="2:12" ht="25.5" customHeight="1" x14ac:dyDescent="0.15">
      <c r="B44" s="203"/>
      <c r="C44" s="290"/>
      <c r="D44" s="35"/>
      <c r="E44" s="35"/>
      <c r="F44" s="35"/>
      <c r="G44" s="99"/>
      <c r="H44" s="99"/>
      <c r="I44" s="99"/>
      <c r="J44" s="99"/>
      <c r="K44" s="99"/>
      <c r="L44" s="99"/>
    </row>
    <row r="45" spans="2:12" x14ac:dyDescent="0.15">
      <c r="B45" s="216" t="s">
        <v>67</v>
      </c>
      <c r="C45" s="290"/>
      <c r="D45" s="35"/>
      <c r="E45" s="35"/>
      <c r="F45" s="35"/>
      <c r="G45" s="99"/>
      <c r="H45" s="99"/>
      <c r="I45" s="99"/>
      <c r="J45" s="99"/>
      <c r="K45" s="99"/>
      <c r="L45" s="99"/>
    </row>
    <row r="46" spans="2:12" ht="13.5" customHeight="1" x14ac:dyDescent="0.15">
      <c r="B46" s="175" t="s">
        <v>314</v>
      </c>
      <c r="C46" s="290"/>
      <c r="D46" s="35"/>
      <c r="E46" s="35"/>
      <c r="F46" s="35"/>
      <c r="G46" s="99"/>
      <c r="H46" s="99"/>
      <c r="I46" s="99">
        <v>38.642000000000003</v>
      </c>
      <c r="J46" s="99">
        <v>43.621000000000002</v>
      </c>
      <c r="K46" s="99">
        <v>43.621000000000002</v>
      </c>
      <c r="L46" s="99">
        <v>43.621000000000002</v>
      </c>
    </row>
    <row r="47" spans="2:12" ht="23.45" customHeight="1" x14ac:dyDescent="0.15">
      <c r="B47" s="102" t="s">
        <v>394</v>
      </c>
      <c r="C47" s="290"/>
      <c r="D47" s="35"/>
      <c r="E47" s="35"/>
      <c r="F47" s="35"/>
      <c r="G47" s="99"/>
      <c r="H47" s="99"/>
      <c r="I47" s="99"/>
      <c r="J47" s="99"/>
      <c r="K47" s="99"/>
      <c r="L47" s="99"/>
    </row>
    <row r="48" spans="2:12" x14ac:dyDescent="0.15">
      <c r="B48" s="174"/>
      <c r="C48" s="290"/>
      <c r="D48" s="35"/>
      <c r="E48" s="35"/>
      <c r="F48" s="35"/>
      <c r="G48" s="99"/>
      <c r="H48" s="99"/>
      <c r="I48" s="99"/>
      <c r="J48" s="99"/>
      <c r="K48" s="99"/>
      <c r="L48" s="99"/>
    </row>
    <row r="49" spans="1:12" ht="13.5" customHeight="1" x14ac:dyDescent="0.15">
      <c r="B49" s="282" t="s">
        <v>305</v>
      </c>
      <c r="C49" s="290"/>
      <c r="D49" s="35"/>
      <c r="E49" s="35"/>
      <c r="F49" s="35"/>
      <c r="G49" s="99"/>
      <c r="H49" s="99"/>
      <c r="I49" s="99">
        <v>132.714</v>
      </c>
      <c r="J49" s="99">
        <v>266.06099999999998</v>
      </c>
      <c r="K49" s="99">
        <v>266.06099999999998</v>
      </c>
      <c r="L49" s="99">
        <v>266.06099999999998</v>
      </c>
    </row>
    <row r="50" spans="1:12" ht="36.950000000000003" customHeight="1" x14ac:dyDescent="0.15">
      <c r="B50" s="291" t="s">
        <v>478</v>
      </c>
      <c r="C50" s="290"/>
      <c r="D50" s="35"/>
      <c r="E50" s="35"/>
      <c r="F50" s="35"/>
      <c r="G50" s="99"/>
      <c r="H50" s="99"/>
      <c r="I50" s="99"/>
      <c r="J50" s="99"/>
      <c r="K50" s="99"/>
      <c r="L50" s="99"/>
    </row>
    <row r="51" spans="1:12" ht="13.5" customHeight="1" x14ac:dyDescent="0.15">
      <c r="B51" s="290"/>
      <c r="C51" s="290"/>
      <c r="D51" s="35"/>
      <c r="E51" s="35"/>
      <c r="F51" s="35"/>
      <c r="G51" s="99"/>
      <c r="H51" s="99"/>
      <c r="I51" s="99"/>
      <c r="J51" s="99"/>
      <c r="K51" s="99"/>
      <c r="L51" s="99"/>
    </row>
    <row r="52" spans="1:12" x14ac:dyDescent="0.15">
      <c r="B52" s="282" t="s">
        <v>306</v>
      </c>
      <c r="C52" s="290"/>
      <c r="D52" s="35"/>
      <c r="E52" s="35"/>
      <c r="F52" s="35"/>
      <c r="G52" s="99"/>
      <c r="H52" s="99">
        <v>4.8090000000000002</v>
      </c>
      <c r="I52" s="99"/>
      <c r="J52" s="99"/>
      <c r="K52" s="99"/>
      <c r="L52" s="99"/>
    </row>
    <row r="53" spans="1:12" ht="51.75" customHeight="1" x14ac:dyDescent="0.15">
      <c r="B53" s="291" t="s">
        <v>503</v>
      </c>
      <c r="C53" s="290"/>
      <c r="D53" s="35"/>
      <c r="E53" s="35"/>
      <c r="F53" s="35"/>
      <c r="G53" s="99"/>
      <c r="H53" s="99"/>
      <c r="I53" s="99"/>
      <c r="J53" s="99"/>
      <c r="K53" s="99"/>
      <c r="L53" s="99"/>
    </row>
    <row r="54" spans="1:12" x14ac:dyDescent="0.15">
      <c r="B54" s="290"/>
      <c r="C54" s="290"/>
      <c r="D54" s="35"/>
      <c r="E54" s="35"/>
      <c r="F54" s="35"/>
      <c r="G54" s="99"/>
      <c r="H54" s="99"/>
      <c r="I54" s="99"/>
      <c r="J54" s="99"/>
      <c r="K54" s="99"/>
      <c r="L54" s="99"/>
    </row>
    <row r="55" spans="1:12" s="6" customFormat="1" x14ac:dyDescent="0.15">
      <c r="B55" s="282" t="s">
        <v>307</v>
      </c>
      <c r="C55" s="290"/>
      <c r="D55" s="35"/>
      <c r="E55" s="35"/>
      <c r="F55" s="35"/>
      <c r="G55" s="99"/>
      <c r="H55" s="99">
        <v>2.0920000000000001</v>
      </c>
      <c r="I55" s="99"/>
      <c r="J55" s="99"/>
      <c r="K55" s="99"/>
      <c r="L55" s="99"/>
    </row>
    <row r="56" spans="1:12" s="6" customFormat="1" ht="105" x14ac:dyDescent="0.15">
      <c r="B56" s="290" t="s">
        <v>493</v>
      </c>
      <c r="C56" s="290"/>
      <c r="D56" s="35"/>
      <c r="E56" s="35"/>
      <c r="F56" s="35"/>
      <c r="G56" s="99"/>
      <c r="H56" s="99"/>
      <c r="I56" s="99"/>
      <c r="J56" s="99"/>
      <c r="K56" s="99"/>
      <c r="L56" s="99"/>
    </row>
    <row r="57" spans="1:12" x14ac:dyDescent="0.15">
      <c r="B57" s="290"/>
      <c r="C57" s="290"/>
      <c r="D57" s="35"/>
      <c r="E57" s="35"/>
      <c r="F57" s="35"/>
      <c r="G57" s="99"/>
      <c r="H57" s="99"/>
      <c r="I57" s="99"/>
      <c r="J57" s="99"/>
      <c r="K57" s="99"/>
      <c r="L57" s="99"/>
    </row>
    <row r="58" spans="1:12" x14ac:dyDescent="0.15">
      <c r="B58" s="282" t="s">
        <v>177</v>
      </c>
      <c r="C58" s="290"/>
      <c r="D58" s="35"/>
      <c r="E58" s="35"/>
      <c r="F58" s="35"/>
      <c r="G58" s="99"/>
      <c r="H58" s="99"/>
      <c r="I58" s="99"/>
      <c r="J58" s="99"/>
      <c r="K58" s="99"/>
      <c r="L58" s="99">
        <v>14</v>
      </c>
    </row>
    <row r="59" spans="1:12" ht="23.25" customHeight="1" x14ac:dyDescent="0.15">
      <c r="B59" s="290" t="s">
        <v>519</v>
      </c>
      <c r="C59" s="290"/>
      <c r="D59" s="35"/>
      <c r="E59" s="35"/>
      <c r="F59" s="35"/>
      <c r="G59" s="99"/>
      <c r="H59" s="99"/>
      <c r="I59" s="99"/>
      <c r="J59" s="99"/>
      <c r="K59" s="99"/>
      <c r="L59" s="99"/>
    </row>
    <row r="60" spans="1:12" x14ac:dyDescent="0.15">
      <c r="B60" s="177"/>
      <c r="C60" s="177"/>
      <c r="D60" s="21"/>
      <c r="E60" s="21"/>
      <c r="F60" s="21"/>
      <c r="G60" s="21"/>
      <c r="H60" s="21"/>
      <c r="I60" s="21"/>
      <c r="J60" s="21"/>
      <c r="K60" s="21"/>
      <c r="L60" s="21"/>
    </row>
    <row r="61" spans="1:12" x14ac:dyDescent="0.15">
      <c r="B61" s="3"/>
      <c r="C61" s="1"/>
      <c r="D61" s="1"/>
      <c r="E61" s="1"/>
      <c r="F61" s="1"/>
      <c r="G61" s="1"/>
      <c r="H61" s="1"/>
      <c r="I61" s="1"/>
      <c r="J61" s="1"/>
      <c r="K61" s="1"/>
      <c r="L61" s="1"/>
    </row>
    <row r="62" spans="1:12" x14ac:dyDescent="0.15">
      <c r="B62" s="3"/>
      <c r="C62" s="324"/>
      <c r="D62" s="324"/>
      <c r="E62" s="324"/>
      <c r="F62" s="324"/>
      <c r="G62" s="324"/>
      <c r="H62" s="324"/>
      <c r="I62" s="324"/>
      <c r="J62" s="324"/>
      <c r="K62" s="324"/>
      <c r="L62" s="324"/>
    </row>
    <row r="63" spans="1:12" x14ac:dyDescent="0.15">
      <c r="B63" s="6"/>
      <c r="C63" s="274"/>
      <c r="D63" s="274"/>
      <c r="E63" s="274"/>
      <c r="F63" s="274"/>
      <c r="G63" s="274"/>
      <c r="H63" s="274"/>
      <c r="I63" s="6"/>
      <c r="J63" s="6"/>
      <c r="K63" s="6"/>
      <c r="L63" s="6"/>
    </row>
    <row r="64" spans="1:12" ht="15" x14ac:dyDescent="0.25">
      <c r="A64" s="334"/>
      <c r="B64" s="371" t="s">
        <v>456</v>
      </c>
      <c r="C64" s="297"/>
      <c r="D64" s="297"/>
      <c r="E64" s="297"/>
      <c r="F64" s="297"/>
      <c r="G64" s="297"/>
      <c r="H64" s="6"/>
      <c r="I64" s="6"/>
      <c r="J64" s="6"/>
      <c r="K64" s="6"/>
      <c r="L64" s="6"/>
    </row>
    <row r="65" spans="1:12" x14ac:dyDescent="0.15">
      <c r="A65" s="239"/>
      <c r="B65" s="240"/>
      <c r="C65" s="241">
        <v>2021</v>
      </c>
      <c r="D65" s="241">
        <v>2022</v>
      </c>
      <c r="E65" s="241">
        <v>2023</v>
      </c>
      <c r="F65" s="241">
        <v>2024</v>
      </c>
      <c r="G65" s="241">
        <v>2025</v>
      </c>
      <c r="H65" s="6"/>
      <c r="I65" s="6"/>
      <c r="J65" s="6"/>
      <c r="K65" s="6"/>
      <c r="L65" s="6"/>
    </row>
    <row r="66" spans="1:12" ht="21" x14ac:dyDescent="0.15">
      <c r="A66" s="335">
        <v>1</v>
      </c>
      <c r="B66" s="336" t="s">
        <v>436</v>
      </c>
      <c r="C66" s="337">
        <v>3333.4949999999999</v>
      </c>
      <c r="D66" s="337">
        <v>3097.0480000000002</v>
      </c>
      <c r="E66" s="337">
        <v>3219.163</v>
      </c>
      <c r="F66" s="337">
        <v>3307.654</v>
      </c>
      <c r="G66" s="337">
        <v>3265.8629999999998</v>
      </c>
    </row>
    <row r="67" spans="1:12" x14ac:dyDescent="0.15">
      <c r="A67" s="338"/>
      <c r="B67" s="339" t="s">
        <v>437</v>
      </c>
      <c r="C67" s="340"/>
      <c r="D67" s="340"/>
      <c r="E67" s="340"/>
      <c r="F67" s="337"/>
      <c r="G67" s="337"/>
    </row>
    <row r="68" spans="1:12" x14ac:dyDescent="0.15">
      <c r="A68" s="338">
        <v>2</v>
      </c>
      <c r="B68" s="341" t="s">
        <v>438</v>
      </c>
      <c r="C68" s="340">
        <v>-15.068728</v>
      </c>
      <c r="D68" s="340"/>
      <c r="E68" s="340"/>
      <c r="F68" s="337"/>
      <c r="G68" s="340"/>
    </row>
    <row r="69" spans="1:12" x14ac:dyDescent="0.15">
      <c r="A69" s="338">
        <v>3</v>
      </c>
      <c r="B69" s="341" t="s">
        <v>439</v>
      </c>
      <c r="C69" s="340">
        <v>-52.182870999999999</v>
      </c>
      <c r="D69" s="340">
        <v>-22.453838999999999</v>
      </c>
      <c r="E69" s="340">
        <v>0</v>
      </c>
      <c r="F69" s="337"/>
      <c r="G69" s="340"/>
    </row>
    <row r="70" spans="1:12" ht="21" x14ac:dyDescent="0.15">
      <c r="A70" s="342" t="s">
        <v>452</v>
      </c>
      <c r="B70" s="343" t="s">
        <v>441</v>
      </c>
      <c r="C70" s="344">
        <v>3266.2434009999997</v>
      </c>
      <c r="D70" s="344">
        <v>3074.5941610000004</v>
      </c>
      <c r="E70" s="344">
        <v>3219.163</v>
      </c>
      <c r="F70" s="344">
        <v>3307.654</v>
      </c>
      <c r="G70" s="344">
        <v>3265.8629999999998</v>
      </c>
    </row>
    <row r="71" spans="1:12" x14ac:dyDescent="0.15">
      <c r="A71" s="345">
        <v>5</v>
      </c>
      <c r="B71" s="346" t="s">
        <v>442</v>
      </c>
      <c r="C71" s="340">
        <v>3995.194</v>
      </c>
      <c r="D71" s="340">
        <v>4257.1509999999998</v>
      </c>
      <c r="E71" s="340">
        <v>4048.8080000000004</v>
      </c>
      <c r="F71" s="340">
        <v>4414.9430000000002</v>
      </c>
      <c r="G71" s="340">
        <v>3494.0659999999998</v>
      </c>
    </row>
    <row r="72" spans="1:12" x14ac:dyDescent="0.15">
      <c r="A72" s="345"/>
      <c r="B72" s="347" t="s">
        <v>443</v>
      </c>
      <c r="C72" s="340"/>
      <c r="D72" s="340"/>
      <c r="E72" s="340"/>
      <c r="F72" s="340"/>
      <c r="G72" s="340"/>
    </row>
    <row r="73" spans="1:12" x14ac:dyDescent="0.15">
      <c r="A73" s="345"/>
      <c r="B73" s="347"/>
      <c r="C73" s="340"/>
      <c r="D73" s="340"/>
      <c r="E73" s="340"/>
      <c r="F73" s="340"/>
      <c r="G73" s="340"/>
    </row>
    <row r="74" spans="1:12" x14ac:dyDescent="0.15">
      <c r="A74" s="356" t="s">
        <v>444</v>
      </c>
      <c r="B74" s="350" t="s">
        <v>304</v>
      </c>
      <c r="C74" s="348"/>
      <c r="D74" s="348"/>
      <c r="E74" s="348"/>
      <c r="F74" s="348"/>
      <c r="G74" s="348">
        <v>178.46199999999999</v>
      </c>
    </row>
    <row r="75" spans="1:12" ht="21.75" thickBot="1" x14ac:dyDescent="0.2">
      <c r="A75" s="351" t="s">
        <v>457</v>
      </c>
      <c r="B75" s="352" t="s">
        <v>454</v>
      </c>
      <c r="C75" s="353">
        <v>3995.194</v>
      </c>
      <c r="D75" s="353">
        <v>4257.1509999999998</v>
      </c>
      <c r="E75" s="353">
        <v>4048.8080000000004</v>
      </c>
      <c r="F75" s="353">
        <v>4414.9430000000002</v>
      </c>
      <c r="G75" s="353">
        <v>3672.5279999999998</v>
      </c>
    </row>
    <row r="76" spans="1:12" ht="21.75" thickTop="1" x14ac:dyDescent="0.15">
      <c r="A76" s="357" t="s">
        <v>455</v>
      </c>
      <c r="B76" s="355" t="s">
        <v>449</v>
      </c>
      <c r="C76" s="254">
        <v>-728.95059900000024</v>
      </c>
      <c r="D76" s="254">
        <v>-1182.5568389999994</v>
      </c>
      <c r="E76" s="254">
        <v>-829.64500000000044</v>
      </c>
      <c r="F76" s="254">
        <v>-1107.2890000000002</v>
      </c>
      <c r="G76" s="254">
        <v>-406.66499999999996</v>
      </c>
    </row>
    <row r="77" spans="1:12" ht="11.25" thickBot="1" x14ac:dyDescent="0.2">
      <c r="A77" s="358" t="s">
        <v>458</v>
      </c>
      <c r="B77" s="359" t="s">
        <v>459</v>
      </c>
      <c r="C77" s="360"/>
      <c r="D77" s="360"/>
      <c r="E77" s="359">
        <v>75</v>
      </c>
      <c r="F77" s="360">
        <v>60</v>
      </c>
      <c r="G77" s="361"/>
    </row>
    <row r="78" spans="1:12" ht="21.75" thickTop="1" x14ac:dyDescent="0.15">
      <c r="A78" s="362" t="s">
        <v>460</v>
      </c>
      <c r="B78" s="363" t="s">
        <v>461</v>
      </c>
      <c r="C78" s="364">
        <f>C76</f>
        <v>-728.95059900000024</v>
      </c>
      <c r="D78" s="364">
        <v>-1182.5568389999994</v>
      </c>
      <c r="E78" s="364">
        <v>-754.64500000000044</v>
      </c>
      <c r="F78" s="364">
        <v>-1047.2890000000002</v>
      </c>
      <c r="G78" s="364">
        <v>-406.66499999999996</v>
      </c>
    </row>
    <row r="79" spans="1:12" ht="18.75" customHeight="1" x14ac:dyDescent="0.25">
      <c r="A79" s="306" t="s">
        <v>450</v>
      </c>
      <c r="B79" s="297"/>
      <c r="C79" s="297"/>
      <c r="D79" s="297"/>
      <c r="E79" s="297"/>
      <c r="F79" s="297"/>
      <c r="G79" s="297"/>
    </row>
    <row r="80" spans="1:12" ht="29.25" customHeight="1" x14ac:dyDescent="0.25">
      <c r="A80" s="306" t="s">
        <v>462</v>
      </c>
      <c r="B80" s="297"/>
      <c r="C80" s="297"/>
      <c r="D80" s="297"/>
      <c r="E80" s="297"/>
      <c r="F80" s="297"/>
      <c r="G80" s="297"/>
    </row>
    <row r="81" spans="1:7" ht="27.75" customHeight="1" x14ac:dyDescent="0.25">
      <c r="A81" s="306" t="s">
        <v>463</v>
      </c>
      <c r="B81" s="297"/>
      <c r="C81" s="297"/>
      <c r="D81" s="297"/>
      <c r="E81" s="297"/>
      <c r="F81" s="297"/>
      <c r="G81" s="297"/>
    </row>
  </sheetData>
  <mergeCells count="10">
    <mergeCell ref="B64:G64"/>
    <mergeCell ref="A79:G79"/>
    <mergeCell ref="A80:G80"/>
    <mergeCell ref="A81:G81"/>
    <mergeCell ref="B37:L37"/>
    <mergeCell ref="B1:L1"/>
    <mergeCell ref="B11:L11"/>
    <mergeCell ref="B26:L26"/>
    <mergeCell ref="B13:F13"/>
    <mergeCell ref="B18:F18"/>
  </mergeCells>
  <phoneticPr fontId="50" type="noConversion"/>
  <pageMargins left="0.7" right="0.7" top="0.75" bottom="0.75" header="0.3" footer="0.3"/>
  <pageSetup paperSize="9" orientation="portrait" r:id="rId1"/>
  <ignoredErrors>
    <ignoredError sqref="A74 A7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57"/>
  <sheetViews>
    <sheetView workbookViewId="0">
      <selection activeCell="E12" sqref="E12:E13"/>
    </sheetView>
  </sheetViews>
  <sheetFormatPr defaultColWidth="8.7109375" defaultRowHeight="15" x14ac:dyDescent="0.25"/>
  <cols>
    <col min="1" max="1" width="11.7109375" style="78" customWidth="1"/>
    <col min="2" max="2" width="17" style="78" customWidth="1"/>
    <col min="3" max="3" width="8.85546875" style="78"/>
    <col min="4" max="4" width="44.28515625" style="78" bestFit="1" customWidth="1"/>
    <col min="5" max="12" width="8.85546875" style="78"/>
    <col min="13" max="16384" width="8.7109375" style="78"/>
  </cols>
  <sheetData>
    <row r="1" spans="1:14" x14ac:dyDescent="0.25">
      <c r="A1" s="159"/>
      <c r="B1" s="160"/>
      <c r="C1" s="160"/>
      <c r="D1" s="160"/>
      <c r="E1" s="159" t="s">
        <v>56</v>
      </c>
      <c r="F1" s="160"/>
      <c r="G1" s="160"/>
      <c r="H1" s="160"/>
      <c r="I1" s="160"/>
      <c r="J1" s="160"/>
      <c r="K1" s="160"/>
      <c r="L1" s="160"/>
      <c r="M1" s="160"/>
      <c r="N1" s="161"/>
    </row>
    <row r="2" spans="1:14" x14ac:dyDescent="0.25">
      <c r="A2" s="159" t="s">
        <v>12</v>
      </c>
      <c r="B2" s="159" t="s">
        <v>98</v>
      </c>
      <c r="C2" s="159" t="s">
        <v>13</v>
      </c>
      <c r="D2" s="159" t="s">
        <v>14</v>
      </c>
      <c r="E2" s="159">
        <v>2021</v>
      </c>
      <c r="F2" s="155">
        <v>2022</v>
      </c>
      <c r="G2" s="159">
        <v>2023</v>
      </c>
      <c r="H2" s="155">
        <v>2024</v>
      </c>
      <c r="I2" s="159">
        <v>2025</v>
      </c>
      <c r="J2" s="155">
        <v>2026</v>
      </c>
      <c r="K2" s="159">
        <v>2027</v>
      </c>
      <c r="L2" s="155">
        <v>2028</v>
      </c>
      <c r="M2" s="159">
        <v>2029</v>
      </c>
      <c r="N2" s="155">
        <v>2030</v>
      </c>
    </row>
    <row r="3" spans="1:14" x14ac:dyDescent="0.25">
      <c r="A3" s="159" t="s">
        <v>127</v>
      </c>
      <c r="B3" s="159" t="s">
        <v>18</v>
      </c>
      <c r="C3" s="159" t="s">
        <v>153</v>
      </c>
      <c r="D3" s="159" t="s">
        <v>18</v>
      </c>
      <c r="E3" s="159">
        <v>3468871</v>
      </c>
      <c r="F3" s="155">
        <v>3580037</v>
      </c>
      <c r="G3" s="155">
        <v>3965947</v>
      </c>
      <c r="H3" s="155">
        <v>4394294</v>
      </c>
      <c r="I3" s="155">
        <v>4567710</v>
      </c>
      <c r="J3" s="155">
        <v>4860476</v>
      </c>
      <c r="K3" s="155">
        <v>5085930</v>
      </c>
      <c r="L3" s="155">
        <v>5273477</v>
      </c>
      <c r="M3" s="155">
        <v>5273477</v>
      </c>
      <c r="N3" s="156">
        <v>5273477</v>
      </c>
    </row>
    <row r="4" spans="1:14" x14ac:dyDescent="0.25">
      <c r="A4" s="159" t="s">
        <v>128</v>
      </c>
      <c r="B4" s="159" t="s">
        <v>38</v>
      </c>
      <c r="C4" s="159" t="s">
        <v>160</v>
      </c>
      <c r="D4" s="159" t="s">
        <v>38</v>
      </c>
      <c r="E4" s="159">
        <v>689826</v>
      </c>
      <c r="F4" s="155">
        <v>714293</v>
      </c>
      <c r="G4" s="155">
        <v>803295</v>
      </c>
      <c r="H4" s="155">
        <v>903805</v>
      </c>
      <c r="I4" s="155">
        <v>967728</v>
      </c>
      <c r="J4" s="155">
        <v>1059708</v>
      </c>
      <c r="K4" s="155">
        <v>1176198</v>
      </c>
      <c r="L4" s="155">
        <v>1233186</v>
      </c>
      <c r="M4" s="155">
        <v>1233186</v>
      </c>
      <c r="N4" s="156">
        <v>1233186</v>
      </c>
    </row>
    <row r="5" spans="1:14" x14ac:dyDescent="0.25">
      <c r="A5" s="159" t="s">
        <v>129</v>
      </c>
      <c r="B5" s="159" t="s">
        <v>83</v>
      </c>
      <c r="C5" s="159" t="s">
        <v>20</v>
      </c>
      <c r="D5" s="159" t="s">
        <v>21</v>
      </c>
      <c r="E5" s="159">
        <v>815221</v>
      </c>
      <c r="F5" s="155">
        <v>834416</v>
      </c>
      <c r="G5" s="155">
        <v>921554</v>
      </c>
      <c r="H5" s="155">
        <v>978924</v>
      </c>
      <c r="I5" s="155">
        <v>1038151</v>
      </c>
      <c r="J5" s="155">
        <v>1040956</v>
      </c>
      <c r="K5" s="155">
        <v>1059012</v>
      </c>
      <c r="L5" s="155">
        <v>1062292</v>
      </c>
      <c r="M5" s="155">
        <v>1062292</v>
      </c>
      <c r="N5" s="156">
        <v>1062292</v>
      </c>
    </row>
    <row r="6" spans="1:14" x14ac:dyDescent="0.25">
      <c r="A6" s="159" t="s">
        <v>130</v>
      </c>
      <c r="B6" s="159" t="s">
        <v>47</v>
      </c>
      <c r="C6" s="159" t="s">
        <v>22</v>
      </c>
      <c r="D6" s="159" t="s">
        <v>2</v>
      </c>
      <c r="E6" s="159">
        <v>0</v>
      </c>
      <c r="F6" s="155">
        <v>0</v>
      </c>
      <c r="G6" s="155">
        <v>0</v>
      </c>
      <c r="H6" s="155">
        <v>0</v>
      </c>
      <c r="I6" s="155">
        <v>0</v>
      </c>
      <c r="J6" s="155">
        <v>0</v>
      </c>
      <c r="K6" s="155">
        <v>0</v>
      </c>
      <c r="L6" s="155">
        <v>0</v>
      </c>
      <c r="M6" s="155">
        <v>0</v>
      </c>
      <c r="N6" s="156">
        <v>0</v>
      </c>
    </row>
    <row r="7" spans="1:14" x14ac:dyDescent="0.25">
      <c r="A7" s="201"/>
      <c r="B7" s="201"/>
      <c r="C7" s="159" t="s">
        <v>329</v>
      </c>
      <c r="D7" s="159" t="s">
        <v>47</v>
      </c>
      <c r="E7" s="159">
        <v>962405</v>
      </c>
      <c r="F7" s="155">
        <v>1004564</v>
      </c>
      <c r="G7" s="155">
        <v>1065126</v>
      </c>
      <c r="H7" s="155">
        <v>1139157</v>
      </c>
      <c r="I7" s="155">
        <v>1184069</v>
      </c>
      <c r="J7" s="155">
        <v>1196206</v>
      </c>
      <c r="K7" s="155">
        <v>1190809</v>
      </c>
      <c r="L7" s="155">
        <v>1194041</v>
      </c>
      <c r="M7" s="155">
        <v>1194041</v>
      </c>
      <c r="N7" s="156">
        <v>1194041</v>
      </c>
    </row>
    <row r="8" spans="1:14" x14ac:dyDescent="0.25">
      <c r="A8" s="159" t="s">
        <v>131</v>
      </c>
      <c r="B8" s="159" t="s">
        <v>24</v>
      </c>
      <c r="C8" s="159" t="s">
        <v>23</v>
      </c>
      <c r="D8" s="159" t="s">
        <v>24</v>
      </c>
      <c r="E8" s="159">
        <v>279079</v>
      </c>
      <c r="F8" s="155">
        <v>279584</v>
      </c>
      <c r="G8" s="155">
        <v>302020</v>
      </c>
      <c r="H8" s="155">
        <v>300249</v>
      </c>
      <c r="I8" s="155">
        <v>328998</v>
      </c>
      <c r="J8" s="155">
        <v>341721</v>
      </c>
      <c r="K8" s="155">
        <v>341721</v>
      </c>
      <c r="L8" s="155">
        <v>341721</v>
      </c>
      <c r="M8" s="155">
        <v>341721</v>
      </c>
      <c r="N8" s="156">
        <v>341721</v>
      </c>
    </row>
    <row r="9" spans="1:14" x14ac:dyDescent="0.25">
      <c r="A9" s="159" t="s">
        <v>132</v>
      </c>
      <c r="B9" s="159" t="s">
        <v>4</v>
      </c>
      <c r="C9" s="159" t="s">
        <v>25</v>
      </c>
      <c r="D9" s="159" t="s">
        <v>4</v>
      </c>
      <c r="E9" s="159">
        <v>368009</v>
      </c>
      <c r="F9" s="155">
        <v>348052</v>
      </c>
      <c r="G9" s="155">
        <v>382431</v>
      </c>
      <c r="H9" s="155">
        <v>401211</v>
      </c>
      <c r="I9" s="155">
        <v>426177</v>
      </c>
      <c r="J9" s="155">
        <v>441417</v>
      </c>
      <c r="K9" s="155">
        <v>441417</v>
      </c>
      <c r="L9" s="155">
        <v>441417</v>
      </c>
      <c r="M9" s="155">
        <v>441417</v>
      </c>
      <c r="N9" s="156">
        <v>441417</v>
      </c>
    </row>
    <row r="10" spans="1:14" x14ac:dyDescent="0.25">
      <c r="A10" s="159" t="s">
        <v>133</v>
      </c>
      <c r="B10" s="159" t="s">
        <v>134</v>
      </c>
      <c r="C10" s="159" t="s">
        <v>57</v>
      </c>
      <c r="D10" s="159" t="s">
        <v>58</v>
      </c>
      <c r="E10" s="159">
        <v>189039</v>
      </c>
      <c r="F10" s="155">
        <v>193514</v>
      </c>
      <c r="G10" s="155">
        <v>208187</v>
      </c>
      <c r="H10" s="155">
        <v>232769</v>
      </c>
      <c r="I10" s="155">
        <v>248832</v>
      </c>
      <c r="J10" s="155">
        <v>254169</v>
      </c>
      <c r="K10" s="155">
        <v>258316</v>
      </c>
      <c r="L10" s="155">
        <v>259066</v>
      </c>
      <c r="M10" s="155">
        <v>259066</v>
      </c>
      <c r="N10" s="156">
        <v>259066</v>
      </c>
    </row>
    <row r="11" spans="1:14" x14ac:dyDescent="0.25">
      <c r="A11" s="159" t="s">
        <v>135</v>
      </c>
      <c r="B11" s="159" t="s">
        <v>95</v>
      </c>
      <c r="C11" s="159" t="s">
        <v>63</v>
      </c>
      <c r="D11" s="159" t="s">
        <v>64</v>
      </c>
      <c r="E11" s="159">
        <v>25646767</v>
      </c>
      <c r="F11" s="155">
        <v>26262341</v>
      </c>
      <c r="G11" s="155">
        <v>28046615</v>
      </c>
      <c r="H11" s="155">
        <v>30130664</v>
      </c>
      <c r="I11" s="155">
        <v>31733716</v>
      </c>
      <c r="J11" s="155">
        <v>31987877</v>
      </c>
      <c r="K11" s="155">
        <v>32426593</v>
      </c>
      <c r="L11" s="155">
        <v>32513718</v>
      </c>
      <c r="M11" s="155">
        <v>32513718</v>
      </c>
      <c r="N11" s="156">
        <v>32513717</v>
      </c>
    </row>
    <row r="12" spans="1:14" x14ac:dyDescent="0.25">
      <c r="A12" s="159" t="s">
        <v>136</v>
      </c>
      <c r="B12" s="159" t="s">
        <v>137</v>
      </c>
      <c r="C12" s="159" t="s">
        <v>93</v>
      </c>
      <c r="D12" s="159" t="s">
        <v>29</v>
      </c>
      <c r="E12" s="159">
        <v>860574</v>
      </c>
      <c r="F12" s="155">
        <v>846952</v>
      </c>
      <c r="G12" s="155">
        <v>931194</v>
      </c>
      <c r="H12" s="155">
        <v>1006416</v>
      </c>
      <c r="I12" s="155">
        <v>1074539</v>
      </c>
      <c r="J12" s="155">
        <v>1117843</v>
      </c>
      <c r="K12" s="155">
        <v>1131161</v>
      </c>
      <c r="L12" s="155">
        <v>1134594</v>
      </c>
      <c r="M12" s="155">
        <v>1134594</v>
      </c>
      <c r="N12" s="156">
        <v>1134594</v>
      </c>
    </row>
    <row r="13" spans="1:14" x14ac:dyDescent="0.25">
      <c r="A13" s="201"/>
      <c r="B13" s="201"/>
      <c r="C13" s="159" t="s">
        <v>94</v>
      </c>
      <c r="D13" s="159" t="s">
        <v>61</v>
      </c>
      <c r="E13" s="159">
        <v>365127</v>
      </c>
      <c r="F13" s="155">
        <v>295648</v>
      </c>
      <c r="G13" s="155">
        <v>309100</v>
      </c>
      <c r="H13" s="155">
        <v>316982</v>
      </c>
      <c r="I13" s="155">
        <v>427175</v>
      </c>
      <c r="J13" s="155">
        <v>446016</v>
      </c>
      <c r="K13" s="155">
        <v>452462</v>
      </c>
      <c r="L13" s="155">
        <v>453626</v>
      </c>
      <c r="M13" s="155">
        <v>453626</v>
      </c>
      <c r="N13" s="156">
        <v>453626</v>
      </c>
    </row>
    <row r="14" spans="1:14" x14ac:dyDescent="0.25">
      <c r="A14" s="159" t="s">
        <v>138</v>
      </c>
      <c r="B14" s="159" t="s">
        <v>49</v>
      </c>
      <c r="C14" s="159" t="s">
        <v>28</v>
      </c>
      <c r="D14" s="159" t="s">
        <v>49</v>
      </c>
      <c r="E14" s="159">
        <v>797748</v>
      </c>
      <c r="F14" s="155">
        <v>850153</v>
      </c>
      <c r="G14" s="155">
        <v>909669</v>
      </c>
      <c r="H14" s="155">
        <v>954960</v>
      </c>
      <c r="I14" s="155">
        <v>1004233</v>
      </c>
      <c r="J14" s="155">
        <v>1012317</v>
      </c>
      <c r="K14" s="155">
        <v>1012317</v>
      </c>
      <c r="L14" s="155">
        <v>1012317</v>
      </c>
      <c r="M14" s="155">
        <v>1012317</v>
      </c>
      <c r="N14" s="156">
        <v>1012317</v>
      </c>
    </row>
    <row r="15" spans="1:14" x14ac:dyDescent="0.25">
      <c r="A15" s="201"/>
      <c r="B15" s="201"/>
      <c r="C15" s="159" t="s">
        <v>46</v>
      </c>
      <c r="D15" s="159" t="s">
        <v>51</v>
      </c>
      <c r="E15" s="159">
        <v>42902</v>
      </c>
      <c r="F15" s="155">
        <v>46923</v>
      </c>
      <c r="G15" s="155">
        <v>50272</v>
      </c>
      <c r="H15" s="155">
        <v>51534</v>
      </c>
      <c r="I15" s="155">
        <v>52774</v>
      </c>
      <c r="J15" s="155">
        <v>52774</v>
      </c>
      <c r="K15" s="155">
        <v>52774</v>
      </c>
      <c r="L15" s="155">
        <v>52774</v>
      </c>
      <c r="M15" s="155">
        <v>52774</v>
      </c>
      <c r="N15" s="156">
        <v>52774</v>
      </c>
    </row>
    <row r="16" spans="1:14" x14ac:dyDescent="0.25">
      <c r="A16" s="159" t="s">
        <v>139</v>
      </c>
      <c r="B16" s="159" t="s">
        <v>140</v>
      </c>
      <c r="C16" s="159" t="s">
        <v>45</v>
      </c>
      <c r="D16" s="159" t="s">
        <v>50</v>
      </c>
      <c r="E16" s="159">
        <v>131478</v>
      </c>
      <c r="F16" s="155">
        <v>142067</v>
      </c>
      <c r="G16" s="155">
        <v>224327</v>
      </c>
      <c r="H16" s="155">
        <v>233852</v>
      </c>
      <c r="I16" s="155">
        <v>0</v>
      </c>
      <c r="J16" s="155">
        <v>0</v>
      </c>
      <c r="K16" s="155">
        <v>0</v>
      </c>
      <c r="L16" s="155">
        <v>0</v>
      </c>
      <c r="M16" s="155">
        <v>0</v>
      </c>
      <c r="N16" s="156">
        <v>0</v>
      </c>
    </row>
    <row r="17" spans="1:14" x14ac:dyDescent="0.25">
      <c r="A17" s="201"/>
      <c r="B17" s="201"/>
      <c r="C17" s="201"/>
      <c r="D17" s="209" t="s">
        <v>409</v>
      </c>
      <c r="E17" s="209">
        <v>0</v>
      </c>
      <c r="F17" s="78">
        <v>0</v>
      </c>
      <c r="G17" s="78">
        <v>-9711</v>
      </c>
      <c r="H17" s="78">
        <v>-2062</v>
      </c>
      <c r="I17" s="78">
        <v>249936</v>
      </c>
      <c r="J17" s="78">
        <v>253886</v>
      </c>
      <c r="K17" s="78">
        <v>252316</v>
      </c>
      <c r="L17" s="78">
        <v>251464</v>
      </c>
      <c r="M17" s="78">
        <v>240798</v>
      </c>
      <c r="N17" s="200">
        <v>236398</v>
      </c>
    </row>
    <row r="18" spans="1:14" x14ac:dyDescent="0.25">
      <c r="A18" s="159" t="s">
        <v>141</v>
      </c>
      <c r="B18" s="159" t="s">
        <v>5</v>
      </c>
      <c r="C18" s="159" t="s">
        <v>26</v>
      </c>
      <c r="D18" s="159" t="s">
        <v>27</v>
      </c>
      <c r="E18" s="159">
        <v>538959</v>
      </c>
      <c r="F18" s="155">
        <v>573824</v>
      </c>
      <c r="G18" s="155">
        <v>689495</v>
      </c>
      <c r="H18" s="155">
        <v>763275</v>
      </c>
      <c r="I18" s="155">
        <v>799860</v>
      </c>
      <c r="J18" s="155">
        <v>814488</v>
      </c>
      <c r="K18" s="155">
        <v>689231</v>
      </c>
      <c r="L18" s="155">
        <v>689173</v>
      </c>
      <c r="M18" s="155">
        <v>689173</v>
      </c>
      <c r="N18" s="156">
        <v>689173</v>
      </c>
    </row>
    <row r="19" spans="1:14" x14ac:dyDescent="0.25">
      <c r="A19" s="159" t="s">
        <v>142</v>
      </c>
      <c r="B19" s="159" t="s">
        <v>0</v>
      </c>
      <c r="C19" s="159" t="s">
        <v>154</v>
      </c>
      <c r="D19" s="159" t="s">
        <v>155</v>
      </c>
      <c r="E19" s="159">
        <v>4454</v>
      </c>
      <c r="F19" s="155">
        <v>4683</v>
      </c>
      <c r="G19" s="155">
        <v>4986</v>
      </c>
      <c r="H19" s="155">
        <v>5214</v>
      </c>
      <c r="I19" s="155">
        <v>0</v>
      </c>
      <c r="J19" s="155">
        <v>0</v>
      </c>
      <c r="K19" s="155">
        <v>0</v>
      </c>
      <c r="L19" s="155">
        <v>0</v>
      </c>
      <c r="M19" s="155">
        <v>0</v>
      </c>
      <c r="N19" s="156">
        <v>0</v>
      </c>
    </row>
    <row r="20" spans="1:14" x14ac:dyDescent="0.25">
      <c r="A20" s="201"/>
      <c r="B20" s="201"/>
      <c r="C20" s="159" t="s">
        <v>156</v>
      </c>
      <c r="D20" s="159" t="s">
        <v>157</v>
      </c>
      <c r="E20" s="159">
        <v>138889</v>
      </c>
      <c r="F20" s="155">
        <v>0</v>
      </c>
      <c r="G20" s="155">
        <v>0</v>
      </c>
      <c r="H20" s="155">
        <v>0</v>
      </c>
      <c r="I20" s="155">
        <v>0</v>
      </c>
      <c r="J20" s="155">
        <v>0</v>
      </c>
      <c r="K20" s="155">
        <v>0</v>
      </c>
      <c r="L20" s="155">
        <v>0</v>
      </c>
      <c r="M20" s="155">
        <v>0</v>
      </c>
      <c r="N20" s="156">
        <v>0</v>
      </c>
    </row>
    <row r="21" spans="1:14" x14ac:dyDescent="0.25">
      <c r="A21" s="201"/>
      <c r="B21" s="201"/>
      <c r="C21" s="159" t="s">
        <v>158</v>
      </c>
      <c r="D21" s="159" t="s">
        <v>159</v>
      </c>
      <c r="E21" s="159">
        <v>2810932</v>
      </c>
      <c r="F21" s="155">
        <v>4586980</v>
      </c>
      <c r="G21" s="155">
        <v>5024449</v>
      </c>
      <c r="H21" s="155">
        <v>5561806</v>
      </c>
      <c r="I21" s="155">
        <v>5919753</v>
      </c>
      <c r="J21" s="155">
        <v>5870885</v>
      </c>
      <c r="K21" s="155">
        <v>5934100</v>
      </c>
      <c r="L21" s="155">
        <v>5973172</v>
      </c>
      <c r="M21" s="155">
        <v>5973172</v>
      </c>
      <c r="N21" s="156">
        <v>5973172</v>
      </c>
    </row>
    <row r="22" spans="1:14" x14ac:dyDescent="0.25">
      <c r="A22" s="159" t="s">
        <v>143</v>
      </c>
      <c r="B22" s="159" t="s">
        <v>167</v>
      </c>
      <c r="C22" s="159" t="s">
        <v>33</v>
      </c>
      <c r="D22" s="159" t="s">
        <v>167</v>
      </c>
      <c r="E22" s="159">
        <v>4879278</v>
      </c>
      <c r="F22" s="155">
        <v>5176857</v>
      </c>
      <c r="G22" s="155">
        <v>5317259</v>
      </c>
      <c r="H22" s="155">
        <v>5697258</v>
      </c>
      <c r="I22" s="155">
        <v>6051062</v>
      </c>
      <c r="J22" s="155">
        <v>6240459</v>
      </c>
      <c r="K22" s="155">
        <v>6273505</v>
      </c>
      <c r="L22" s="155">
        <v>6289408</v>
      </c>
      <c r="M22" s="155">
        <v>6283924</v>
      </c>
      <c r="N22" s="156">
        <v>6283924</v>
      </c>
    </row>
    <row r="23" spans="1:14" x14ac:dyDescent="0.25">
      <c r="A23" s="159" t="s">
        <v>144</v>
      </c>
      <c r="B23" s="159" t="s">
        <v>9</v>
      </c>
      <c r="C23" s="159" t="s">
        <v>34</v>
      </c>
      <c r="D23" s="159" t="s">
        <v>9</v>
      </c>
      <c r="E23" s="159">
        <v>1697263</v>
      </c>
      <c r="F23" s="155">
        <v>1765437</v>
      </c>
      <c r="G23" s="155">
        <v>1886259</v>
      </c>
      <c r="H23" s="155">
        <v>2011735</v>
      </c>
      <c r="I23" s="155">
        <v>2126503</v>
      </c>
      <c r="J23" s="155">
        <v>2173825</v>
      </c>
      <c r="K23" s="155">
        <v>2211218</v>
      </c>
      <c r="L23" s="155">
        <v>2217989</v>
      </c>
      <c r="M23" s="155">
        <v>2217989</v>
      </c>
      <c r="N23" s="156">
        <v>2217989</v>
      </c>
    </row>
    <row r="24" spans="1:14" x14ac:dyDescent="0.25">
      <c r="A24" s="159" t="s">
        <v>145</v>
      </c>
      <c r="B24" s="159" t="s">
        <v>54</v>
      </c>
      <c r="C24" s="159" t="s">
        <v>65</v>
      </c>
      <c r="D24" s="159" t="s">
        <v>54</v>
      </c>
      <c r="E24" s="159">
        <v>3333913</v>
      </c>
      <c r="F24" s="155">
        <v>3097048</v>
      </c>
      <c r="G24" s="155">
        <v>3219163</v>
      </c>
      <c r="H24" s="155">
        <v>3307654</v>
      </c>
      <c r="I24" s="155">
        <v>3265863</v>
      </c>
      <c r="J24" s="155">
        <v>3798732</v>
      </c>
      <c r="K24" s="155">
        <v>3848541</v>
      </c>
      <c r="L24" s="155">
        <v>3934161</v>
      </c>
      <c r="M24" s="155">
        <v>3875673</v>
      </c>
      <c r="N24" s="156">
        <v>3821669</v>
      </c>
    </row>
    <row r="25" spans="1:14" x14ac:dyDescent="0.25">
      <c r="A25" s="159" t="s">
        <v>146</v>
      </c>
      <c r="B25" s="159" t="s">
        <v>7</v>
      </c>
      <c r="C25" s="159" t="s">
        <v>30</v>
      </c>
      <c r="D25" s="159" t="s">
        <v>7</v>
      </c>
      <c r="E25" s="159">
        <v>741670</v>
      </c>
      <c r="F25" s="155">
        <v>780160</v>
      </c>
      <c r="G25" s="155">
        <v>853930</v>
      </c>
      <c r="H25" s="155">
        <v>931353</v>
      </c>
      <c r="I25" s="155">
        <v>987948</v>
      </c>
      <c r="J25" s="155">
        <v>1013654</v>
      </c>
      <c r="K25" s="155">
        <v>1031239</v>
      </c>
      <c r="L25" s="155">
        <v>1034409</v>
      </c>
      <c r="M25" s="155">
        <v>1034409</v>
      </c>
      <c r="N25" s="156">
        <v>1034409</v>
      </c>
    </row>
    <row r="26" spans="1:14" x14ac:dyDescent="0.25">
      <c r="A26" s="159" t="s">
        <v>147</v>
      </c>
      <c r="B26" s="159" t="s">
        <v>32</v>
      </c>
      <c r="C26" s="159" t="s">
        <v>31</v>
      </c>
      <c r="D26" s="159" t="s">
        <v>32</v>
      </c>
      <c r="E26" s="159">
        <v>126332</v>
      </c>
      <c r="F26" s="155">
        <v>117169</v>
      </c>
      <c r="G26" s="155">
        <v>128380</v>
      </c>
      <c r="H26" s="155">
        <v>127745</v>
      </c>
      <c r="I26" s="155">
        <v>115961</v>
      </c>
      <c r="J26" s="155">
        <v>118804</v>
      </c>
      <c r="K26" s="155">
        <v>121162</v>
      </c>
      <c r="L26" s="155">
        <v>121599</v>
      </c>
      <c r="M26" s="155">
        <v>121599</v>
      </c>
      <c r="N26" s="156">
        <v>121599</v>
      </c>
    </row>
    <row r="27" spans="1:14" x14ac:dyDescent="0.25">
      <c r="A27" s="159" t="s">
        <v>148</v>
      </c>
      <c r="B27" s="159" t="s">
        <v>16</v>
      </c>
      <c r="C27" s="159" t="s">
        <v>39</v>
      </c>
      <c r="D27" s="159" t="s">
        <v>48</v>
      </c>
      <c r="E27" s="159">
        <v>1417600</v>
      </c>
      <c r="F27" s="155">
        <v>1505480</v>
      </c>
      <c r="G27" s="155">
        <v>1589135</v>
      </c>
      <c r="H27" s="155">
        <v>1708318</v>
      </c>
      <c r="I27" s="155">
        <v>1877370</v>
      </c>
      <c r="J27" s="155">
        <v>2093712</v>
      </c>
      <c r="K27" s="155">
        <v>2155018</v>
      </c>
      <c r="L27" s="155">
        <v>2181571</v>
      </c>
      <c r="M27" s="155">
        <v>2214985</v>
      </c>
      <c r="N27" s="156">
        <v>2210285</v>
      </c>
    </row>
    <row r="28" spans="1:14" x14ac:dyDescent="0.25">
      <c r="A28" s="159" t="s">
        <v>149</v>
      </c>
      <c r="B28" s="159" t="s">
        <v>10</v>
      </c>
      <c r="C28" s="159" t="s">
        <v>35</v>
      </c>
      <c r="D28" s="159" t="s">
        <v>36</v>
      </c>
      <c r="E28" s="159">
        <v>285465</v>
      </c>
      <c r="F28" s="155">
        <v>763911</v>
      </c>
      <c r="G28" s="155">
        <v>519060</v>
      </c>
      <c r="H28" s="155">
        <v>552166</v>
      </c>
      <c r="I28" s="155">
        <v>584596</v>
      </c>
      <c r="J28" s="155">
        <v>597305</v>
      </c>
      <c r="K28" s="155">
        <v>607054</v>
      </c>
      <c r="L28" s="155">
        <v>608818</v>
      </c>
      <c r="M28" s="155">
        <v>608818</v>
      </c>
      <c r="N28" s="156">
        <v>608818</v>
      </c>
    </row>
    <row r="29" spans="1:14" x14ac:dyDescent="0.25">
      <c r="A29" s="201"/>
      <c r="B29" s="201"/>
      <c r="C29" s="159" t="s">
        <v>17</v>
      </c>
      <c r="D29" s="159" t="s">
        <v>37</v>
      </c>
      <c r="E29" s="159">
        <v>173766</v>
      </c>
      <c r="F29" s="155">
        <v>307557</v>
      </c>
      <c r="G29" s="155">
        <v>309243</v>
      </c>
      <c r="H29" s="155">
        <v>273556</v>
      </c>
      <c r="I29" s="155">
        <v>485933</v>
      </c>
      <c r="J29" s="155">
        <v>418449</v>
      </c>
      <c r="K29" s="155">
        <v>418449</v>
      </c>
      <c r="L29" s="155">
        <v>418449</v>
      </c>
      <c r="M29" s="155">
        <v>418449</v>
      </c>
      <c r="N29" s="156">
        <v>418449</v>
      </c>
    </row>
    <row r="30" spans="1:14" x14ac:dyDescent="0.25">
      <c r="A30" s="159" t="s">
        <v>150</v>
      </c>
      <c r="B30" s="159" t="s">
        <v>82</v>
      </c>
      <c r="C30" s="159" t="s">
        <v>81</v>
      </c>
      <c r="D30" s="159" t="s">
        <v>410</v>
      </c>
      <c r="E30" s="159">
        <v>0</v>
      </c>
      <c r="F30" s="155">
        <v>0</v>
      </c>
      <c r="G30" s="155">
        <v>0</v>
      </c>
      <c r="H30" s="155">
        <v>0</v>
      </c>
      <c r="I30" s="155">
        <v>3677</v>
      </c>
      <c r="J30" s="155">
        <v>2738</v>
      </c>
      <c r="K30" s="155">
        <v>10674</v>
      </c>
      <c r="L30" s="155">
        <v>10674</v>
      </c>
      <c r="M30" s="155">
        <v>16209</v>
      </c>
      <c r="N30" s="156">
        <v>16960</v>
      </c>
    </row>
    <row r="31" spans="1:14" x14ac:dyDescent="0.25">
      <c r="A31" s="201"/>
      <c r="B31" s="201"/>
      <c r="C31" s="159" t="s">
        <v>162</v>
      </c>
      <c r="D31" s="159" t="s">
        <v>411</v>
      </c>
      <c r="E31" s="159">
        <v>0</v>
      </c>
      <c r="F31" s="155">
        <v>0</v>
      </c>
      <c r="G31" s="155">
        <v>0</v>
      </c>
      <c r="H31" s="155">
        <v>0</v>
      </c>
      <c r="I31" s="155">
        <v>0</v>
      </c>
      <c r="J31" s="155">
        <v>0</v>
      </c>
      <c r="K31" s="155">
        <v>0</v>
      </c>
      <c r="L31" s="155">
        <v>0</v>
      </c>
      <c r="M31" s="155">
        <v>0</v>
      </c>
      <c r="N31" s="156">
        <v>0</v>
      </c>
    </row>
    <row r="32" spans="1:14" x14ac:dyDescent="0.25">
      <c r="A32" s="201"/>
      <c r="B32" s="201"/>
      <c r="C32" s="159" t="s">
        <v>412</v>
      </c>
      <c r="D32" s="159" t="s">
        <v>413</v>
      </c>
      <c r="E32" s="159">
        <v>0</v>
      </c>
      <c r="F32" s="155">
        <v>0</v>
      </c>
      <c r="G32" s="155">
        <v>0</v>
      </c>
      <c r="H32" s="155">
        <v>0</v>
      </c>
      <c r="I32" s="155">
        <v>0</v>
      </c>
      <c r="J32" s="155">
        <v>0</v>
      </c>
      <c r="K32" s="155">
        <v>0</v>
      </c>
      <c r="L32" s="155">
        <v>230</v>
      </c>
      <c r="M32" s="155">
        <v>230</v>
      </c>
      <c r="N32" s="156">
        <v>230</v>
      </c>
    </row>
    <row r="33" spans="1:14" x14ac:dyDescent="0.25">
      <c r="A33" s="201"/>
      <c r="B33" s="201"/>
      <c r="C33" s="159" t="s">
        <v>163</v>
      </c>
      <c r="D33" s="159" t="s">
        <v>174</v>
      </c>
      <c r="E33" s="159">
        <v>0</v>
      </c>
      <c r="F33" s="155">
        <v>0</v>
      </c>
      <c r="G33" s="155">
        <v>0</v>
      </c>
      <c r="H33" s="155">
        <v>0</v>
      </c>
      <c r="I33" s="155">
        <v>0</v>
      </c>
      <c r="J33" s="155">
        <v>0</v>
      </c>
      <c r="K33" s="155">
        <v>0</v>
      </c>
      <c r="L33" s="155">
        <v>0</v>
      </c>
      <c r="M33" s="155">
        <v>0</v>
      </c>
      <c r="N33" s="156">
        <v>0</v>
      </c>
    </row>
    <row r="34" spans="1:14" x14ac:dyDescent="0.25">
      <c r="A34" s="201"/>
      <c r="B34" s="201"/>
      <c r="C34" s="159" t="s">
        <v>415</v>
      </c>
      <c r="D34" s="159" t="s">
        <v>416</v>
      </c>
      <c r="E34" s="159">
        <v>0</v>
      </c>
      <c r="F34" s="155">
        <v>0</v>
      </c>
      <c r="G34" s="155">
        <v>0</v>
      </c>
      <c r="H34" s="155">
        <v>0</v>
      </c>
      <c r="I34" s="155">
        <v>0</v>
      </c>
      <c r="J34" s="155">
        <v>0</v>
      </c>
      <c r="K34" s="155">
        <v>0</v>
      </c>
      <c r="L34" s="155">
        <v>0</v>
      </c>
      <c r="M34" s="155">
        <v>0</v>
      </c>
      <c r="N34" s="156">
        <v>0</v>
      </c>
    </row>
    <row r="35" spans="1:14" x14ac:dyDescent="0.25">
      <c r="A35" s="201"/>
      <c r="B35" s="201"/>
      <c r="C35" s="159" t="s">
        <v>417</v>
      </c>
      <c r="D35" s="159" t="s">
        <v>418</v>
      </c>
      <c r="E35" s="159">
        <v>0</v>
      </c>
      <c r="F35" s="155">
        <v>0</v>
      </c>
      <c r="G35" s="155">
        <v>0</v>
      </c>
      <c r="H35" s="155">
        <v>0</v>
      </c>
      <c r="I35" s="155">
        <v>4344</v>
      </c>
      <c r="J35" s="155">
        <v>0</v>
      </c>
      <c r="K35" s="155">
        <v>2021</v>
      </c>
      <c r="L35" s="155">
        <v>8</v>
      </c>
      <c r="M35" s="155">
        <v>40</v>
      </c>
      <c r="N35" s="156">
        <v>1040</v>
      </c>
    </row>
    <row r="36" spans="1:14" x14ac:dyDescent="0.25">
      <c r="A36" s="201"/>
      <c r="B36" s="201"/>
      <c r="C36" s="159" t="s">
        <v>323</v>
      </c>
      <c r="D36" s="159" t="s">
        <v>324</v>
      </c>
      <c r="E36" s="159">
        <v>0</v>
      </c>
      <c r="F36" s="155">
        <v>0</v>
      </c>
      <c r="G36" s="155">
        <v>0</v>
      </c>
      <c r="H36" s="155">
        <v>0</v>
      </c>
      <c r="I36" s="155">
        <v>0</v>
      </c>
      <c r="J36" s="155">
        <v>0</v>
      </c>
      <c r="K36" s="155">
        <v>-36667</v>
      </c>
      <c r="L36" s="155">
        <v>-73333</v>
      </c>
      <c r="M36" s="155">
        <v>-186666</v>
      </c>
      <c r="N36" s="156">
        <v>-186666</v>
      </c>
    </row>
    <row r="37" spans="1:14" x14ac:dyDescent="0.25">
      <c r="A37" s="201"/>
      <c r="B37" s="201"/>
      <c r="C37" s="159" t="s">
        <v>419</v>
      </c>
      <c r="D37" s="159" t="s">
        <v>420</v>
      </c>
      <c r="E37" s="159">
        <v>0</v>
      </c>
      <c r="F37" s="155">
        <v>0</v>
      </c>
      <c r="G37" s="155">
        <v>0</v>
      </c>
      <c r="H37" s="155">
        <v>0</v>
      </c>
      <c r="I37" s="155">
        <v>0</v>
      </c>
      <c r="J37" s="155">
        <v>219</v>
      </c>
      <c r="K37" s="155">
        <v>887</v>
      </c>
      <c r="L37" s="155">
        <v>25862</v>
      </c>
      <c r="M37" s="155">
        <v>14862</v>
      </c>
      <c r="N37" s="156">
        <v>22389</v>
      </c>
    </row>
    <row r="38" spans="1:14" x14ac:dyDescent="0.25">
      <c r="A38" s="201"/>
      <c r="B38" s="201"/>
      <c r="C38" s="159" t="s">
        <v>332</v>
      </c>
      <c r="D38" s="159" t="s">
        <v>333</v>
      </c>
      <c r="E38" s="159">
        <v>0</v>
      </c>
      <c r="F38" s="155">
        <v>0</v>
      </c>
      <c r="G38" s="155">
        <v>0</v>
      </c>
      <c r="H38" s="155">
        <v>0</v>
      </c>
      <c r="I38" s="155">
        <v>0</v>
      </c>
      <c r="J38" s="155">
        <v>0</v>
      </c>
      <c r="K38" s="155">
        <v>66129</v>
      </c>
      <c r="L38" s="155">
        <v>67869</v>
      </c>
      <c r="M38" s="155">
        <v>69610</v>
      </c>
      <c r="N38" s="156">
        <v>71351</v>
      </c>
    </row>
    <row r="39" spans="1:14" x14ac:dyDescent="0.25">
      <c r="A39" s="201"/>
      <c r="B39" s="201"/>
      <c r="C39" s="159" t="s">
        <v>321</v>
      </c>
      <c r="D39" s="159" t="s">
        <v>322</v>
      </c>
      <c r="E39" s="159">
        <v>0</v>
      </c>
      <c r="F39" s="155">
        <v>0</v>
      </c>
      <c r="G39" s="155">
        <v>0</v>
      </c>
      <c r="H39" s="155">
        <v>0</v>
      </c>
      <c r="I39" s="155">
        <v>0</v>
      </c>
      <c r="J39" s="155">
        <v>0</v>
      </c>
      <c r="K39" s="155">
        <v>0</v>
      </c>
      <c r="L39" s="155">
        <v>0</v>
      </c>
      <c r="M39" s="155">
        <v>0</v>
      </c>
      <c r="N39" s="156">
        <v>0</v>
      </c>
    </row>
    <row r="40" spans="1:14" x14ac:dyDescent="0.25">
      <c r="A40" s="201"/>
      <c r="B40" s="201"/>
      <c r="C40" s="159" t="s">
        <v>330</v>
      </c>
      <c r="D40" s="159" t="s">
        <v>331</v>
      </c>
      <c r="E40" s="159">
        <v>0</v>
      </c>
      <c r="F40" s="155">
        <v>0</v>
      </c>
      <c r="G40" s="155">
        <v>0</v>
      </c>
      <c r="H40" s="155">
        <v>0</v>
      </c>
      <c r="I40" s="155">
        <v>0</v>
      </c>
      <c r="J40" s="155">
        <v>0</v>
      </c>
      <c r="K40" s="155">
        <v>0</v>
      </c>
      <c r="L40" s="155">
        <v>0</v>
      </c>
      <c r="M40" s="155">
        <v>0</v>
      </c>
      <c r="N40" s="156">
        <v>0</v>
      </c>
    </row>
    <row r="41" spans="1:14" x14ac:dyDescent="0.25">
      <c r="A41" s="201"/>
      <c r="B41" s="201"/>
      <c r="C41" s="159" t="s">
        <v>421</v>
      </c>
      <c r="D41" s="159" t="s">
        <v>422</v>
      </c>
      <c r="E41" s="159">
        <v>0</v>
      </c>
      <c r="F41" s="155">
        <v>0</v>
      </c>
      <c r="G41" s="155">
        <v>0</v>
      </c>
      <c r="H41" s="155">
        <v>0</v>
      </c>
      <c r="I41" s="155">
        <v>0</v>
      </c>
      <c r="J41" s="155">
        <v>0</v>
      </c>
      <c r="K41" s="155">
        <v>1000</v>
      </c>
      <c r="L41" s="155">
        <v>0</v>
      </c>
      <c r="M41" s="155">
        <v>178482</v>
      </c>
      <c r="N41" s="156">
        <v>178482</v>
      </c>
    </row>
    <row r="42" spans="1:14" x14ac:dyDescent="0.25">
      <c r="A42" s="201"/>
      <c r="B42" s="201"/>
      <c r="C42" s="159" t="s">
        <v>315</v>
      </c>
      <c r="D42" s="159" t="s">
        <v>316</v>
      </c>
      <c r="E42" s="159">
        <v>0</v>
      </c>
      <c r="F42" s="155">
        <v>0</v>
      </c>
      <c r="G42" s="155">
        <v>0</v>
      </c>
      <c r="H42" s="155">
        <v>0</v>
      </c>
      <c r="I42" s="155">
        <v>0</v>
      </c>
      <c r="J42" s="155">
        <v>0</v>
      </c>
      <c r="K42" s="155">
        <v>0</v>
      </c>
      <c r="L42" s="155">
        <v>0</v>
      </c>
      <c r="M42" s="155">
        <v>0</v>
      </c>
      <c r="N42" s="156">
        <v>0</v>
      </c>
    </row>
    <row r="43" spans="1:14" x14ac:dyDescent="0.25">
      <c r="A43" s="201"/>
      <c r="B43" s="201"/>
      <c r="C43" s="159" t="s">
        <v>425</v>
      </c>
      <c r="D43" s="159" t="s">
        <v>426</v>
      </c>
      <c r="E43" s="159">
        <v>0</v>
      </c>
      <c r="F43" s="155">
        <v>0</v>
      </c>
      <c r="G43" s="155">
        <v>0</v>
      </c>
      <c r="H43" s="155">
        <v>0</v>
      </c>
      <c r="I43" s="155">
        <v>0</v>
      </c>
      <c r="J43" s="155">
        <v>0</v>
      </c>
      <c r="K43" s="155">
        <v>-150000</v>
      </c>
      <c r="L43" s="155">
        <v>-150000</v>
      </c>
      <c r="M43" s="155">
        <v>-150000</v>
      </c>
      <c r="N43" s="156">
        <v>-150000</v>
      </c>
    </row>
    <row r="44" spans="1:14" x14ac:dyDescent="0.25">
      <c r="A44" s="201"/>
      <c r="B44" s="201"/>
      <c r="C44" s="159" t="s">
        <v>427</v>
      </c>
      <c r="D44" s="159" t="s">
        <v>428</v>
      </c>
      <c r="E44" s="159">
        <v>0</v>
      </c>
      <c r="F44" s="155">
        <v>0</v>
      </c>
      <c r="G44" s="155">
        <v>0</v>
      </c>
      <c r="H44" s="155">
        <v>0</v>
      </c>
      <c r="I44" s="155">
        <v>0</v>
      </c>
      <c r="J44" s="155">
        <v>0</v>
      </c>
      <c r="K44" s="155">
        <v>0</v>
      </c>
      <c r="L44" s="155">
        <v>0</v>
      </c>
      <c r="M44" s="155">
        <v>0</v>
      </c>
      <c r="N44" s="156">
        <v>0</v>
      </c>
    </row>
    <row r="45" spans="1:14" x14ac:dyDescent="0.25">
      <c r="A45" s="201"/>
      <c r="B45" s="201"/>
      <c r="C45" s="159" t="s">
        <v>429</v>
      </c>
      <c r="D45" s="159" t="s">
        <v>430</v>
      </c>
      <c r="E45" s="159">
        <v>0</v>
      </c>
      <c r="F45" s="155">
        <v>0</v>
      </c>
      <c r="G45" s="155">
        <v>0</v>
      </c>
      <c r="H45" s="155">
        <v>0</v>
      </c>
      <c r="I45" s="155">
        <v>0</v>
      </c>
      <c r="J45" s="155">
        <v>0</v>
      </c>
      <c r="K45" s="155">
        <v>45000</v>
      </c>
      <c r="L45" s="155">
        <v>45000</v>
      </c>
      <c r="M45" s="155">
        <v>0</v>
      </c>
      <c r="N45" s="156">
        <v>0</v>
      </c>
    </row>
    <row r="46" spans="1:14" x14ac:dyDescent="0.25">
      <c r="A46" s="201"/>
      <c r="B46" s="201"/>
      <c r="C46" s="159" t="s">
        <v>431</v>
      </c>
      <c r="D46" s="159" t="s">
        <v>432</v>
      </c>
      <c r="E46" s="159">
        <v>0</v>
      </c>
      <c r="F46" s="155">
        <v>0</v>
      </c>
      <c r="G46" s="155">
        <v>0</v>
      </c>
      <c r="H46" s="155">
        <v>0</v>
      </c>
      <c r="I46" s="155">
        <v>0</v>
      </c>
      <c r="J46" s="155">
        <v>0</v>
      </c>
      <c r="K46" s="155">
        <v>35000</v>
      </c>
      <c r="L46" s="155">
        <v>35000</v>
      </c>
      <c r="M46" s="155">
        <v>35000</v>
      </c>
      <c r="N46" s="156">
        <v>35000</v>
      </c>
    </row>
    <row r="47" spans="1:14" x14ac:dyDescent="0.25">
      <c r="A47" s="201"/>
      <c r="B47" s="201"/>
      <c r="C47" s="159" t="s">
        <v>433</v>
      </c>
      <c r="D47" s="159" t="s">
        <v>434</v>
      </c>
      <c r="E47" s="159">
        <v>0</v>
      </c>
      <c r="F47" s="155">
        <v>0</v>
      </c>
      <c r="G47" s="155">
        <v>0</v>
      </c>
      <c r="H47" s="155">
        <v>0</v>
      </c>
      <c r="I47" s="155">
        <v>0</v>
      </c>
      <c r="J47" s="155">
        <v>0</v>
      </c>
      <c r="K47" s="155">
        <v>0</v>
      </c>
      <c r="L47" s="155">
        <v>0</v>
      </c>
      <c r="M47" s="155">
        <v>400000</v>
      </c>
      <c r="N47" s="156">
        <v>400000</v>
      </c>
    </row>
    <row r="48" spans="1:14" x14ac:dyDescent="0.25">
      <c r="A48" s="159" t="s">
        <v>151</v>
      </c>
      <c r="B48" s="159" t="s">
        <v>96</v>
      </c>
      <c r="C48" s="159" t="s">
        <v>161</v>
      </c>
      <c r="D48" s="159" t="s">
        <v>96</v>
      </c>
      <c r="E48" s="159">
        <v>-2069921</v>
      </c>
      <c r="F48" s="155">
        <v>-3051931</v>
      </c>
      <c r="G48" s="155">
        <v>0</v>
      </c>
      <c r="H48" s="155">
        <v>0</v>
      </c>
      <c r="I48" s="155">
        <v>0</v>
      </c>
      <c r="J48" s="155">
        <v>0</v>
      </c>
      <c r="K48" s="155">
        <v>0</v>
      </c>
      <c r="L48" s="155">
        <v>0</v>
      </c>
      <c r="M48" s="155">
        <v>0</v>
      </c>
      <c r="N48" s="156">
        <v>0</v>
      </c>
    </row>
    <row r="49" spans="1:14" x14ac:dyDescent="0.25">
      <c r="A49" s="201"/>
      <c r="B49" s="201"/>
      <c r="C49" s="159" t="s">
        <v>164</v>
      </c>
      <c r="D49" s="159" t="s">
        <v>165</v>
      </c>
      <c r="E49" s="159">
        <v>2069921</v>
      </c>
      <c r="F49" s="155">
        <v>3051931</v>
      </c>
      <c r="G49" s="155">
        <v>0</v>
      </c>
      <c r="H49" s="155">
        <v>0</v>
      </c>
      <c r="I49" s="155">
        <v>0</v>
      </c>
      <c r="J49" s="155">
        <v>0</v>
      </c>
      <c r="K49" s="155">
        <v>292644</v>
      </c>
      <c r="L49" s="155">
        <v>673692</v>
      </c>
      <c r="M49" s="155">
        <v>1679696</v>
      </c>
      <c r="N49" s="156">
        <v>2626801</v>
      </c>
    </row>
    <row r="50" spans="1:14" x14ac:dyDescent="0.25">
      <c r="A50" s="201"/>
      <c r="B50" s="201"/>
      <c r="C50" s="159" t="s">
        <v>317</v>
      </c>
      <c r="D50" s="159" t="s">
        <v>318</v>
      </c>
      <c r="E50" s="159">
        <v>0</v>
      </c>
      <c r="F50" s="155">
        <v>0</v>
      </c>
      <c r="G50" s="155">
        <v>0</v>
      </c>
      <c r="H50" s="155">
        <v>0</v>
      </c>
      <c r="I50" s="155">
        <v>0</v>
      </c>
      <c r="J50" s="155">
        <v>0</v>
      </c>
      <c r="K50" s="155">
        <v>-2070</v>
      </c>
      <c r="L50" s="155">
        <v>-4020</v>
      </c>
      <c r="M50" s="155">
        <v>-11520</v>
      </c>
      <c r="N50" s="156">
        <v>-19020</v>
      </c>
    </row>
    <row r="51" spans="1:14" x14ac:dyDescent="0.25">
      <c r="A51" s="201"/>
      <c r="B51" s="201"/>
      <c r="C51" s="159" t="s">
        <v>325</v>
      </c>
      <c r="D51" s="159" t="s">
        <v>326</v>
      </c>
      <c r="E51" s="159">
        <v>0</v>
      </c>
      <c r="F51" s="155">
        <v>0</v>
      </c>
      <c r="G51" s="155">
        <v>0</v>
      </c>
      <c r="H51" s="155">
        <v>0</v>
      </c>
      <c r="I51" s="155">
        <v>0</v>
      </c>
      <c r="J51" s="155">
        <v>0</v>
      </c>
      <c r="K51" s="155">
        <v>-10000</v>
      </c>
      <c r="L51" s="155">
        <v>-15000</v>
      </c>
      <c r="M51" s="155">
        <v>-25000</v>
      </c>
      <c r="N51" s="156">
        <v>-35000</v>
      </c>
    </row>
    <row r="52" spans="1:14" x14ac:dyDescent="0.25">
      <c r="A52" s="201"/>
      <c r="B52" s="201"/>
      <c r="C52" s="159" t="s">
        <v>423</v>
      </c>
      <c r="D52" s="159" t="s">
        <v>424</v>
      </c>
      <c r="E52" s="159">
        <v>0</v>
      </c>
      <c r="F52" s="155">
        <v>0</v>
      </c>
      <c r="G52" s="155">
        <v>0</v>
      </c>
      <c r="H52" s="155">
        <v>0</v>
      </c>
      <c r="I52" s="155">
        <v>0</v>
      </c>
      <c r="J52" s="155">
        <v>0</v>
      </c>
      <c r="K52" s="155">
        <v>0</v>
      </c>
      <c r="L52" s="155">
        <v>0</v>
      </c>
      <c r="M52" s="155">
        <v>0</v>
      </c>
      <c r="N52" s="156">
        <v>0</v>
      </c>
    </row>
    <row r="53" spans="1:14" x14ac:dyDescent="0.25">
      <c r="A53" s="201"/>
      <c r="B53" s="201"/>
      <c r="C53" s="159" t="s">
        <v>327</v>
      </c>
      <c r="D53" s="159" t="s">
        <v>328</v>
      </c>
      <c r="E53" s="159">
        <v>0</v>
      </c>
      <c r="F53" s="155">
        <v>0</v>
      </c>
      <c r="G53" s="155">
        <v>0</v>
      </c>
      <c r="H53" s="155">
        <v>0</v>
      </c>
      <c r="I53" s="155">
        <v>0</v>
      </c>
      <c r="J53" s="155">
        <v>0</v>
      </c>
      <c r="K53" s="155">
        <v>0</v>
      </c>
      <c r="L53" s="155">
        <v>0</v>
      </c>
      <c r="M53" s="155">
        <v>-46656</v>
      </c>
      <c r="N53" s="156">
        <v>-62208</v>
      </c>
    </row>
    <row r="54" spans="1:14" x14ac:dyDescent="0.25">
      <c r="A54" s="201"/>
      <c r="B54" s="201"/>
      <c r="C54" s="159" t="s">
        <v>319</v>
      </c>
      <c r="D54" s="159" t="s">
        <v>320</v>
      </c>
      <c r="E54" s="159">
        <v>0</v>
      </c>
      <c r="F54" s="155">
        <v>0</v>
      </c>
      <c r="G54" s="155">
        <v>0</v>
      </c>
      <c r="H54" s="155">
        <v>0</v>
      </c>
      <c r="I54" s="155">
        <v>0</v>
      </c>
      <c r="J54" s="155">
        <v>0</v>
      </c>
      <c r="K54" s="155">
        <v>0</v>
      </c>
      <c r="L54" s="155">
        <v>0</v>
      </c>
      <c r="M54" s="155">
        <v>0</v>
      </c>
      <c r="N54" s="156">
        <v>0</v>
      </c>
    </row>
    <row r="55" spans="1:14" x14ac:dyDescent="0.25">
      <c r="A55" s="159" t="s">
        <v>152</v>
      </c>
      <c r="B55" s="159" t="s">
        <v>40</v>
      </c>
      <c r="C55" s="159" t="s">
        <v>166</v>
      </c>
      <c r="D55" s="159" t="s">
        <v>40</v>
      </c>
      <c r="E55" s="159">
        <v>0</v>
      </c>
      <c r="F55" s="155">
        <v>0</v>
      </c>
      <c r="G55" s="155">
        <v>0</v>
      </c>
      <c r="H55" s="155">
        <v>0</v>
      </c>
      <c r="I55" s="155">
        <v>0</v>
      </c>
      <c r="J55" s="155">
        <v>2456432</v>
      </c>
      <c r="K55" s="155">
        <v>5000459</v>
      </c>
      <c r="L55" s="155">
        <v>7497626</v>
      </c>
      <c r="M55" s="155">
        <v>9943636</v>
      </c>
      <c r="N55" s="156">
        <v>12500389</v>
      </c>
    </row>
    <row r="56" spans="1:14" x14ac:dyDescent="0.25">
      <c r="A56" s="159" t="s">
        <v>187</v>
      </c>
      <c r="B56" s="159" t="s">
        <v>182</v>
      </c>
      <c r="C56" s="159" t="s">
        <v>414</v>
      </c>
      <c r="D56" s="159" t="s">
        <v>182</v>
      </c>
      <c r="E56" s="159">
        <v>0</v>
      </c>
      <c r="F56" s="155">
        <v>0</v>
      </c>
      <c r="G56" s="155">
        <v>24531</v>
      </c>
      <c r="H56" s="155">
        <v>136543</v>
      </c>
      <c r="I56" s="155">
        <v>261808</v>
      </c>
      <c r="J56" s="155">
        <v>175164</v>
      </c>
      <c r="K56" s="155">
        <v>582410</v>
      </c>
      <c r="L56" s="155">
        <v>613902</v>
      </c>
      <c r="M56" s="155">
        <v>0</v>
      </c>
      <c r="N56" s="156">
        <v>0</v>
      </c>
    </row>
    <row r="57" spans="1:14" x14ac:dyDescent="0.25">
      <c r="A57" s="162" t="s">
        <v>62</v>
      </c>
      <c r="B57" s="163"/>
      <c r="C57" s="163"/>
      <c r="D57" s="163"/>
      <c r="E57" s="162">
        <v>50765567</v>
      </c>
      <c r="F57" s="157">
        <v>54077650</v>
      </c>
      <c r="G57" s="157">
        <v>57675916</v>
      </c>
      <c r="H57" s="157">
        <v>62119378</v>
      </c>
      <c r="I57" s="157">
        <v>65788716</v>
      </c>
      <c r="J57" s="157">
        <v>69840232</v>
      </c>
      <c r="K57" s="157">
        <v>74008030</v>
      </c>
      <c r="L57" s="157">
        <v>77419952</v>
      </c>
      <c r="M57" s="157">
        <v>80569141</v>
      </c>
      <c r="N57" s="158">
        <v>83987861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K53"/>
  <sheetViews>
    <sheetView workbookViewId="0">
      <selection activeCell="P47" sqref="P47"/>
    </sheetView>
  </sheetViews>
  <sheetFormatPr defaultColWidth="9.140625" defaultRowHeight="10.5" x14ac:dyDescent="0.15"/>
  <cols>
    <col min="1" max="1" width="50.5703125" style="5" customWidth="1"/>
    <col min="2" max="6" width="6.140625" style="5" bestFit="1" customWidth="1"/>
    <col min="7" max="11" width="7.85546875" style="5" bestFit="1" customWidth="1"/>
    <col min="12" max="16384" width="9.140625" style="5"/>
  </cols>
  <sheetData>
    <row r="1" spans="1:11" ht="16.5" customHeight="1" x14ac:dyDescent="0.25">
      <c r="A1" s="323" t="s">
        <v>71</v>
      </c>
      <c r="B1" s="323"/>
      <c r="C1" s="323"/>
      <c r="D1" s="323"/>
      <c r="E1" s="323"/>
      <c r="F1" s="323"/>
      <c r="G1" s="323"/>
      <c r="H1" s="323"/>
      <c r="I1" s="323"/>
      <c r="J1" s="323"/>
      <c r="K1" s="327"/>
    </row>
    <row r="2" spans="1:11" x14ac:dyDescent="0.15">
      <c r="A2" s="16"/>
      <c r="B2" s="16">
        <v>2021</v>
      </c>
      <c r="C2" s="16">
        <v>2022</v>
      </c>
      <c r="D2" s="16">
        <v>2023</v>
      </c>
      <c r="E2" s="16">
        <v>2024</v>
      </c>
      <c r="F2" s="16">
        <v>2025</v>
      </c>
      <c r="G2" s="16">
        <v>2026</v>
      </c>
      <c r="H2" s="16">
        <v>2027</v>
      </c>
      <c r="I2" s="16">
        <v>2028</v>
      </c>
      <c r="J2" s="16">
        <v>2029</v>
      </c>
      <c r="K2" s="16">
        <v>2030</v>
      </c>
    </row>
    <row r="3" spans="1:11" x14ac:dyDescent="0.15">
      <c r="A3" s="17" t="s">
        <v>212</v>
      </c>
      <c r="B3" s="25">
        <v>740.86699999999996</v>
      </c>
      <c r="C3" s="25">
        <v>777.399</v>
      </c>
      <c r="D3" s="25">
        <v>864.65200000000004</v>
      </c>
      <c r="E3" s="25">
        <v>954.25699999999995</v>
      </c>
      <c r="F3" s="25">
        <v>977.72900000000004</v>
      </c>
      <c r="G3" s="25">
        <v>973.12900000000002</v>
      </c>
      <c r="H3" s="25">
        <v>973.12900000000002</v>
      </c>
      <c r="I3" s="25">
        <v>973.12900000000002</v>
      </c>
      <c r="J3" s="25">
        <v>973.12900000000002</v>
      </c>
      <c r="K3" s="25">
        <v>973.12900000000002</v>
      </c>
    </row>
    <row r="4" spans="1:11" x14ac:dyDescent="0.15">
      <c r="A4" s="19" t="s">
        <v>308</v>
      </c>
      <c r="B4" s="99"/>
      <c r="C4" s="99"/>
      <c r="D4" s="99"/>
      <c r="E4" s="99">
        <v>-26.6</v>
      </c>
      <c r="F4" s="25"/>
      <c r="G4" s="25"/>
      <c r="H4" s="25"/>
      <c r="I4" s="25"/>
      <c r="J4" s="25"/>
      <c r="K4" s="25"/>
    </row>
    <row r="5" spans="1:11" x14ac:dyDescent="0.15">
      <c r="A5" s="19" t="s">
        <v>309</v>
      </c>
      <c r="B5" s="99">
        <v>0.98900000000000365</v>
      </c>
      <c r="C5" s="99">
        <v>-1.5620000000000318</v>
      </c>
      <c r="D5" s="99">
        <v>-13.445999999999948</v>
      </c>
      <c r="E5" s="99">
        <v>0.31599999999993145</v>
      </c>
      <c r="F5" s="25"/>
      <c r="G5" s="25"/>
      <c r="H5" s="25"/>
      <c r="I5" s="25"/>
      <c r="J5" s="25"/>
      <c r="K5" s="25"/>
    </row>
    <row r="6" spans="1:11" ht="11.25" x14ac:dyDescent="0.15">
      <c r="A6" s="19" t="s">
        <v>529</v>
      </c>
      <c r="B6" s="99"/>
      <c r="C6" s="99"/>
      <c r="D6" s="99"/>
      <c r="E6" s="99"/>
      <c r="F6" s="26">
        <v>21.704999999999927</v>
      </c>
      <c r="G6" s="26">
        <v>26.079999999999927</v>
      </c>
      <c r="H6" s="26">
        <v>21.480000000000018</v>
      </c>
      <c r="I6" s="26">
        <v>21.480000000000018</v>
      </c>
      <c r="J6" s="26">
        <v>21.480000000000018</v>
      </c>
      <c r="K6" s="26">
        <v>21.480000000000018</v>
      </c>
    </row>
    <row r="7" spans="1:11" x14ac:dyDescent="0.15">
      <c r="A7" s="19" t="s">
        <v>530</v>
      </c>
      <c r="B7" s="26">
        <v>2.9087843245179101E-14</v>
      </c>
      <c r="C7" s="26">
        <v>4.3229999999999986</v>
      </c>
      <c r="D7" s="26">
        <v>2.7239999999998545</v>
      </c>
      <c r="E7" s="26">
        <v>3.3800000000000736</v>
      </c>
      <c r="F7" s="26">
        <v>-11.48599999999999</v>
      </c>
      <c r="G7" s="26">
        <v>14.44500000000005</v>
      </c>
      <c r="H7" s="26">
        <v>36.629999999999995</v>
      </c>
      <c r="I7" s="26">
        <v>39.800000000000068</v>
      </c>
      <c r="J7" s="26">
        <v>39.800000000000068</v>
      </c>
      <c r="K7" s="26">
        <v>39.800000000000068</v>
      </c>
    </row>
    <row r="8" spans="1:11" x14ac:dyDescent="0.15">
      <c r="A8" s="100" t="s">
        <v>289</v>
      </c>
      <c r="B8" s="172">
        <v>0.98900000000003274</v>
      </c>
      <c r="C8" s="172">
        <v>2.7609999999999668</v>
      </c>
      <c r="D8" s="172">
        <v>-10.722000000000094</v>
      </c>
      <c r="E8" s="172">
        <v>-22.903999999999996</v>
      </c>
      <c r="F8" s="172">
        <v>10.218999999999937</v>
      </c>
      <c r="G8" s="172">
        <v>40.524999999999977</v>
      </c>
      <c r="H8" s="172">
        <v>58.110000000000014</v>
      </c>
      <c r="I8" s="172">
        <v>61.280000000000086</v>
      </c>
      <c r="J8" s="172">
        <v>61.280000000000086</v>
      </c>
      <c r="K8" s="172">
        <v>61.280000000000086</v>
      </c>
    </row>
    <row r="9" spans="1:11" x14ac:dyDescent="0.15">
      <c r="A9" s="22" t="s">
        <v>531</v>
      </c>
      <c r="B9" s="27">
        <v>741.85599999999999</v>
      </c>
      <c r="C9" s="27">
        <v>780.16</v>
      </c>
      <c r="D9" s="27">
        <v>853.93</v>
      </c>
      <c r="E9" s="27">
        <v>931.35299999999995</v>
      </c>
      <c r="F9" s="27">
        <v>987.94799999999998</v>
      </c>
      <c r="G9" s="27">
        <v>1013.654</v>
      </c>
      <c r="H9" s="27">
        <v>1031.239</v>
      </c>
      <c r="I9" s="27">
        <v>1034.4090000000001</v>
      </c>
      <c r="J9" s="27">
        <v>1034.4090000000001</v>
      </c>
      <c r="K9" s="27">
        <v>1034.4090000000001</v>
      </c>
    </row>
    <row r="10" spans="1:11" x14ac:dyDescent="0.15">
      <c r="A10" s="17"/>
      <c r="B10" s="17"/>
      <c r="C10" s="17"/>
      <c r="D10" s="17"/>
      <c r="E10" s="17"/>
      <c r="F10" s="18"/>
      <c r="G10" s="18"/>
      <c r="H10" s="18"/>
      <c r="I10" s="18"/>
      <c r="J10" s="18"/>
      <c r="K10" s="18"/>
    </row>
    <row r="11" spans="1:11" ht="30.6" customHeight="1" x14ac:dyDescent="0.25">
      <c r="A11" s="304" t="s">
        <v>60</v>
      </c>
      <c r="B11" s="304"/>
      <c r="C11" s="304"/>
      <c r="D11" s="304"/>
      <c r="E11" s="304"/>
      <c r="F11" s="305"/>
      <c r="G11" s="305"/>
      <c r="H11" s="305"/>
      <c r="I11" s="305"/>
      <c r="J11" s="305"/>
      <c r="K11" s="328"/>
    </row>
    <row r="12" spans="1:11" x14ac:dyDescent="0.15">
      <c r="A12" s="17"/>
      <c r="B12" s="17"/>
      <c r="C12" s="17"/>
      <c r="D12" s="17"/>
      <c r="E12" s="17"/>
      <c r="F12" s="18"/>
      <c r="G12" s="18"/>
      <c r="H12" s="18"/>
      <c r="I12" s="18"/>
      <c r="J12" s="18"/>
      <c r="K12" s="18"/>
    </row>
    <row r="13" spans="1:11" x14ac:dyDescent="0.15">
      <c r="A13" s="300" t="s">
        <v>310</v>
      </c>
      <c r="B13" s="300"/>
      <c r="C13" s="300"/>
      <c r="D13" s="300"/>
      <c r="E13" s="301"/>
      <c r="F13" s="214"/>
      <c r="G13" s="214"/>
      <c r="H13" s="214"/>
      <c r="I13" s="214"/>
      <c r="J13" s="214"/>
      <c r="K13" s="214"/>
    </row>
    <row r="14" spans="1:11" x14ac:dyDescent="0.15">
      <c r="A14" s="15" t="s">
        <v>66</v>
      </c>
      <c r="B14" s="15"/>
      <c r="C14" s="15"/>
      <c r="D14" s="15"/>
      <c r="E14" s="291"/>
      <c r="F14" s="18"/>
      <c r="G14" s="18"/>
      <c r="H14" s="18"/>
      <c r="I14" s="18"/>
      <c r="J14" s="18"/>
      <c r="K14" s="18"/>
    </row>
    <row r="15" spans="1:11" x14ac:dyDescent="0.15">
      <c r="A15" s="203" t="s">
        <v>296</v>
      </c>
      <c r="B15" s="204"/>
      <c r="C15" s="204"/>
      <c r="D15" s="204"/>
      <c r="E15" s="97">
        <v>-26.6</v>
      </c>
      <c r="F15" s="18"/>
      <c r="G15" s="18"/>
      <c r="H15" s="18"/>
      <c r="I15" s="18"/>
      <c r="J15" s="18"/>
      <c r="K15" s="18"/>
    </row>
    <row r="16" spans="1:11" ht="31.5" x14ac:dyDescent="0.15">
      <c r="A16" s="291" t="s">
        <v>297</v>
      </c>
      <c r="B16" s="204"/>
      <c r="C16" s="204"/>
      <c r="D16" s="204"/>
      <c r="E16" s="204"/>
      <c r="F16" s="18"/>
      <c r="G16" s="18"/>
      <c r="H16" s="18"/>
      <c r="I16" s="18"/>
      <c r="J16" s="18"/>
      <c r="K16" s="18"/>
    </row>
    <row r="17" spans="1:11" x14ac:dyDescent="0.15">
      <c r="A17" s="203"/>
      <c r="B17" s="204"/>
      <c r="C17" s="204"/>
      <c r="D17" s="204"/>
      <c r="E17" s="204"/>
      <c r="F17" s="18"/>
      <c r="G17" s="18"/>
      <c r="H17" s="18"/>
      <c r="I17" s="18"/>
      <c r="J17" s="18"/>
      <c r="K17" s="18"/>
    </row>
    <row r="18" spans="1:11" x14ac:dyDescent="0.15">
      <c r="A18" s="300" t="s">
        <v>311</v>
      </c>
      <c r="B18" s="301"/>
      <c r="C18" s="301"/>
      <c r="D18" s="301"/>
      <c r="E18" s="302"/>
      <c r="F18" s="214"/>
      <c r="G18" s="214"/>
      <c r="H18" s="214"/>
      <c r="I18" s="214"/>
      <c r="J18" s="214"/>
      <c r="K18" s="214"/>
    </row>
    <row r="19" spans="1:11" x14ac:dyDescent="0.15">
      <c r="A19" s="205" t="s">
        <v>66</v>
      </c>
      <c r="B19" s="291"/>
      <c r="C19" s="291"/>
      <c r="D19" s="291"/>
      <c r="E19" s="291"/>
      <c r="F19" s="18"/>
      <c r="G19" s="18"/>
      <c r="H19" s="18"/>
      <c r="I19" s="18"/>
      <c r="J19" s="18"/>
      <c r="K19" s="18"/>
    </row>
    <row r="20" spans="1:11" x14ac:dyDescent="0.15">
      <c r="A20" s="206" t="s">
        <v>298</v>
      </c>
      <c r="B20" s="207">
        <v>0.98899999999999999</v>
      </c>
      <c r="C20" s="207"/>
      <c r="D20" s="207"/>
      <c r="E20" s="207"/>
      <c r="F20" s="18"/>
      <c r="G20" s="18"/>
      <c r="H20" s="18"/>
      <c r="I20" s="18"/>
      <c r="J20" s="18"/>
      <c r="K20" s="18"/>
    </row>
    <row r="21" spans="1:11" ht="31.5" x14ac:dyDescent="0.15">
      <c r="A21" s="291" t="s">
        <v>359</v>
      </c>
      <c r="B21" s="207"/>
      <c r="C21" s="207"/>
      <c r="D21" s="207"/>
      <c r="E21" s="207"/>
      <c r="F21" s="18"/>
      <c r="G21" s="18"/>
      <c r="H21" s="18"/>
      <c r="I21" s="18"/>
      <c r="J21" s="18"/>
      <c r="K21" s="18"/>
    </row>
    <row r="22" spans="1:11" x14ac:dyDescent="0.15">
      <c r="A22" s="291"/>
      <c r="B22" s="204"/>
      <c r="C22" s="204"/>
      <c r="D22" s="204"/>
      <c r="E22" s="204"/>
      <c r="F22" s="18"/>
      <c r="G22" s="18"/>
      <c r="H22" s="18"/>
      <c r="I22" s="18"/>
      <c r="J22" s="18"/>
      <c r="K22" s="18"/>
    </row>
    <row r="23" spans="1:11" x14ac:dyDescent="0.15">
      <c r="A23" s="203" t="s">
        <v>300</v>
      </c>
      <c r="B23" s="204"/>
      <c r="C23" s="97">
        <v>-1.5620000000000001</v>
      </c>
      <c r="D23" s="97">
        <v>-13.446</v>
      </c>
      <c r="E23" s="97">
        <v>0.316</v>
      </c>
      <c r="F23" s="18"/>
      <c r="G23" s="18"/>
      <c r="H23" s="18"/>
      <c r="I23" s="18"/>
      <c r="J23" s="18"/>
      <c r="K23" s="18"/>
    </row>
    <row r="24" spans="1:11" ht="63" x14ac:dyDescent="0.15">
      <c r="A24" s="291" t="s">
        <v>360</v>
      </c>
      <c r="B24" s="204"/>
      <c r="C24" s="204"/>
      <c r="D24" s="204"/>
      <c r="E24" s="204"/>
      <c r="F24" s="18"/>
      <c r="G24" s="18"/>
      <c r="H24" s="18"/>
      <c r="I24" s="18"/>
      <c r="J24" s="18"/>
      <c r="K24" s="18"/>
    </row>
    <row r="25" spans="1:11" x14ac:dyDescent="0.15">
      <c r="A25" s="17"/>
      <c r="B25" s="17"/>
      <c r="C25" s="17"/>
      <c r="D25" s="17"/>
      <c r="E25" s="17"/>
      <c r="F25" s="18"/>
      <c r="G25" s="18"/>
      <c r="H25" s="18"/>
      <c r="I25" s="18"/>
      <c r="J25" s="18"/>
      <c r="K25" s="18"/>
    </row>
    <row r="26" spans="1:11" ht="15" customHeight="1" x14ac:dyDescent="0.25">
      <c r="A26" s="300" t="s">
        <v>509</v>
      </c>
      <c r="B26" s="300"/>
      <c r="C26" s="300"/>
      <c r="D26" s="300"/>
      <c r="E26" s="300"/>
      <c r="F26" s="301"/>
      <c r="G26" s="301"/>
      <c r="H26" s="301"/>
      <c r="I26" s="301"/>
      <c r="J26" s="301"/>
      <c r="K26" s="307"/>
    </row>
    <row r="27" spans="1:11" x14ac:dyDescent="0.15">
      <c r="A27" s="281" t="s">
        <v>66</v>
      </c>
      <c r="B27" s="281"/>
      <c r="C27" s="281"/>
      <c r="D27" s="281"/>
      <c r="E27" s="281"/>
      <c r="F27" s="99"/>
      <c r="G27" s="35"/>
      <c r="H27" s="35"/>
      <c r="I27" s="35"/>
      <c r="J27" s="35"/>
      <c r="K27" s="35"/>
    </row>
    <row r="28" spans="1:11" x14ac:dyDescent="0.15">
      <c r="A28" s="100" t="s">
        <v>215</v>
      </c>
      <c r="B28" s="100"/>
      <c r="C28" s="100"/>
      <c r="D28" s="100"/>
      <c r="E28" s="100"/>
      <c r="F28" s="99">
        <v>47.988999999999997</v>
      </c>
      <c r="G28" s="99">
        <v>47.764000000000003</v>
      </c>
      <c r="H28" s="99">
        <v>47.764000000000003</v>
      </c>
      <c r="I28" s="99">
        <v>47.764000000000003</v>
      </c>
      <c r="J28" s="99">
        <v>47.764000000000003</v>
      </c>
      <c r="K28" s="99">
        <v>47.764000000000003</v>
      </c>
    </row>
    <row r="29" spans="1:11" x14ac:dyDescent="0.15">
      <c r="A29" s="100"/>
      <c r="B29" s="100"/>
      <c r="C29" s="100"/>
      <c r="D29" s="100"/>
      <c r="E29" s="100"/>
      <c r="F29" s="99"/>
      <c r="G29" s="99"/>
      <c r="H29" s="99"/>
      <c r="I29" s="99"/>
      <c r="J29" s="99"/>
      <c r="K29" s="99"/>
    </row>
    <row r="30" spans="1:11" x14ac:dyDescent="0.15">
      <c r="A30" s="206" t="s">
        <v>224</v>
      </c>
      <c r="B30" s="206"/>
      <c r="C30" s="206"/>
      <c r="D30" s="206"/>
      <c r="E30" s="206"/>
      <c r="F30" s="99">
        <v>-26.283999999999999</v>
      </c>
      <c r="G30" s="99">
        <v>-26.283999999999999</v>
      </c>
      <c r="H30" s="99">
        <v>-26.283999999999999</v>
      </c>
      <c r="I30" s="99">
        <v>-26.283999999999999</v>
      </c>
      <c r="J30" s="99">
        <v>-26.283999999999999</v>
      </c>
      <c r="K30" s="99">
        <v>-26.283999999999999</v>
      </c>
    </row>
    <row r="31" spans="1:11" ht="31.5" x14ac:dyDescent="0.15">
      <c r="A31" s="291" t="s">
        <v>261</v>
      </c>
      <c r="B31" s="291"/>
      <c r="C31" s="291"/>
      <c r="D31" s="291"/>
      <c r="E31" s="291"/>
      <c r="F31" s="99"/>
      <c r="G31" s="99"/>
      <c r="H31" s="99"/>
      <c r="I31" s="99"/>
      <c r="J31" s="99"/>
      <c r="K31" s="99"/>
    </row>
    <row r="32" spans="1:11" x14ac:dyDescent="0.15">
      <c r="A32" s="206"/>
      <c r="B32" s="206"/>
      <c r="C32" s="206"/>
      <c r="D32" s="206"/>
      <c r="E32" s="206"/>
      <c r="F32" s="99"/>
      <c r="G32" s="99"/>
      <c r="H32" s="99"/>
      <c r="I32" s="99"/>
      <c r="J32" s="99"/>
      <c r="K32" s="99"/>
    </row>
    <row r="33" spans="1:11" x14ac:dyDescent="0.15">
      <c r="A33" s="205" t="s">
        <v>67</v>
      </c>
      <c r="B33" s="205"/>
      <c r="C33" s="205"/>
      <c r="D33" s="205"/>
      <c r="E33" s="205"/>
      <c r="F33" s="99"/>
      <c r="G33" s="99"/>
      <c r="H33" s="99"/>
      <c r="I33" s="99"/>
      <c r="J33" s="99"/>
      <c r="K33" s="99"/>
    </row>
    <row r="34" spans="1:11" x14ac:dyDescent="0.15">
      <c r="A34" s="206" t="s">
        <v>216</v>
      </c>
      <c r="B34" s="206"/>
      <c r="C34" s="206"/>
      <c r="D34" s="206"/>
      <c r="E34" s="206"/>
      <c r="F34" s="99"/>
      <c r="G34" s="99">
        <v>4.5999999999999996</v>
      </c>
      <c r="H34" s="99"/>
      <c r="I34" s="99"/>
      <c r="J34" s="99"/>
      <c r="K34" s="99"/>
    </row>
    <row r="35" spans="1:11" ht="55.5" customHeight="1" x14ac:dyDescent="0.15">
      <c r="A35" s="290" t="s">
        <v>284</v>
      </c>
      <c r="B35" s="290"/>
      <c r="C35" s="290"/>
      <c r="D35" s="290"/>
      <c r="E35" s="290"/>
      <c r="F35" s="99"/>
      <c r="G35" s="99"/>
      <c r="H35" s="99"/>
      <c r="I35" s="99"/>
      <c r="J35" s="99"/>
      <c r="K35" s="99"/>
    </row>
    <row r="36" spans="1:11" ht="15" customHeight="1" x14ac:dyDescent="0.15">
      <c r="A36" s="290"/>
      <c r="B36" s="290"/>
      <c r="C36" s="290"/>
      <c r="D36" s="290"/>
      <c r="E36" s="290"/>
      <c r="F36" s="99"/>
      <c r="G36" s="99"/>
      <c r="H36" s="99"/>
      <c r="I36" s="99"/>
      <c r="J36" s="99"/>
      <c r="K36" s="99"/>
    </row>
    <row r="37" spans="1:11" ht="15" customHeight="1" x14ac:dyDescent="0.25">
      <c r="A37" s="300" t="s">
        <v>506</v>
      </c>
      <c r="B37" s="300"/>
      <c r="C37" s="300"/>
      <c r="D37" s="300"/>
      <c r="E37" s="300"/>
      <c r="F37" s="301"/>
      <c r="G37" s="301"/>
      <c r="H37" s="301"/>
      <c r="I37" s="301"/>
      <c r="J37" s="301"/>
      <c r="K37" s="307"/>
    </row>
    <row r="38" spans="1:11" ht="15" customHeight="1" x14ac:dyDescent="0.15">
      <c r="A38" s="17" t="s">
        <v>66</v>
      </c>
      <c r="B38" s="290"/>
      <c r="C38" s="290"/>
      <c r="D38" s="290"/>
      <c r="E38" s="290"/>
      <c r="F38" s="99"/>
      <c r="G38" s="99"/>
      <c r="H38" s="99"/>
      <c r="I38" s="99"/>
      <c r="J38" s="99"/>
      <c r="K38" s="99"/>
    </row>
    <row r="39" spans="1:11" ht="15" customHeight="1" x14ac:dyDescent="0.15">
      <c r="A39" s="203" t="s">
        <v>303</v>
      </c>
      <c r="B39" s="290"/>
      <c r="C39" s="35">
        <v>4.3230000000000004</v>
      </c>
      <c r="D39" s="35">
        <v>2.7240000000000002</v>
      </c>
      <c r="E39" s="35">
        <v>3.38</v>
      </c>
      <c r="F39" s="99">
        <v>-11.486000000000001</v>
      </c>
      <c r="G39" s="99">
        <v>-11.486000000000001</v>
      </c>
      <c r="H39" s="99">
        <v>-11.486000000000001</v>
      </c>
      <c r="I39" s="99">
        <v>-11.486000000000001</v>
      </c>
      <c r="J39" s="99">
        <v>-11.486000000000001</v>
      </c>
      <c r="K39" s="99">
        <v>-11.486000000000001</v>
      </c>
    </row>
    <row r="40" spans="1:11" ht="42" x14ac:dyDescent="0.15">
      <c r="A40" s="290" t="s">
        <v>491</v>
      </c>
      <c r="B40" s="290"/>
      <c r="C40" s="35"/>
      <c r="D40" s="35"/>
      <c r="E40" s="35"/>
      <c r="F40" s="99"/>
      <c r="G40" s="99"/>
      <c r="H40" s="99"/>
      <c r="I40" s="99"/>
      <c r="J40" s="99"/>
      <c r="K40" s="99"/>
    </row>
    <row r="41" spans="1:11" ht="15" customHeight="1" x14ac:dyDescent="0.15">
      <c r="A41" s="203"/>
      <c r="B41" s="290"/>
      <c r="C41" s="35"/>
      <c r="D41" s="35"/>
      <c r="E41" s="35"/>
      <c r="F41" s="99"/>
      <c r="G41" s="99"/>
      <c r="H41" s="99"/>
      <c r="I41" s="99"/>
      <c r="J41" s="99"/>
      <c r="K41" s="99"/>
    </row>
    <row r="42" spans="1:11" ht="15" customHeight="1" x14ac:dyDescent="0.15">
      <c r="A42" s="216" t="s">
        <v>67</v>
      </c>
      <c r="B42" s="290"/>
      <c r="C42" s="35"/>
      <c r="D42" s="35"/>
      <c r="E42" s="35"/>
      <c r="F42" s="99"/>
      <c r="G42" s="99"/>
      <c r="H42" s="99"/>
      <c r="I42" s="99"/>
      <c r="J42" s="99"/>
      <c r="K42" s="99"/>
    </row>
    <row r="43" spans="1:11" ht="15" customHeight="1" x14ac:dyDescent="0.15">
      <c r="A43" s="282" t="s">
        <v>371</v>
      </c>
      <c r="B43" s="290"/>
      <c r="C43" s="35"/>
      <c r="D43" s="35"/>
      <c r="E43" s="35"/>
      <c r="F43" s="99"/>
      <c r="G43" s="99">
        <v>23.239000000000001</v>
      </c>
      <c r="H43" s="99">
        <v>23.239000000000001</v>
      </c>
      <c r="I43" s="99">
        <v>23.239000000000001</v>
      </c>
      <c r="J43" s="99">
        <v>23.239000000000001</v>
      </c>
      <c r="K43" s="99">
        <v>23.239000000000001</v>
      </c>
    </row>
    <row r="44" spans="1:11" ht="52.5" x14ac:dyDescent="0.15">
      <c r="A44" s="290" t="s">
        <v>395</v>
      </c>
      <c r="B44" s="290"/>
      <c r="C44" s="35"/>
      <c r="D44" s="35"/>
      <c r="E44" s="35"/>
      <c r="F44" s="99"/>
      <c r="G44" s="99"/>
      <c r="H44" s="99"/>
      <c r="I44" s="99"/>
      <c r="J44" s="99"/>
      <c r="K44" s="99"/>
    </row>
    <row r="45" spans="1:11" ht="15" customHeight="1" x14ac:dyDescent="0.15">
      <c r="A45" s="282"/>
      <c r="B45" s="290"/>
      <c r="C45" s="35"/>
      <c r="D45" s="35"/>
      <c r="E45" s="35"/>
      <c r="F45" s="99"/>
      <c r="G45" s="99"/>
      <c r="H45" s="99"/>
      <c r="I45" s="99"/>
      <c r="J45" s="99"/>
      <c r="K45" s="99"/>
    </row>
    <row r="46" spans="1:11" ht="21" x14ac:dyDescent="0.15">
      <c r="A46" s="110" t="s">
        <v>370</v>
      </c>
      <c r="B46" s="290"/>
      <c r="C46" s="35"/>
      <c r="D46" s="35"/>
      <c r="E46" s="35"/>
      <c r="F46" s="99"/>
      <c r="G46" s="99"/>
      <c r="H46" s="99">
        <v>24.876999999999999</v>
      </c>
      <c r="I46" s="99">
        <v>28.047000000000001</v>
      </c>
      <c r="J46" s="99">
        <v>28.047000000000001</v>
      </c>
      <c r="K46" s="99">
        <v>28.047000000000001</v>
      </c>
    </row>
    <row r="47" spans="1:11" ht="52.5" x14ac:dyDescent="0.15">
      <c r="A47" s="291" t="s">
        <v>397</v>
      </c>
      <c r="B47" s="290"/>
      <c r="C47" s="35"/>
      <c r="D47" s="35"/>
      <c r="E47" s="35"/>
      <c r="F47" s="99"/>
      <c r="G47" s="99"/>
      <c r="H47" s="99"/>
      <c r="I47" s="99"/>
      <c r="J47" s="99"/>
      <c r="K47" s="99"/>
    </row>
    <row r="48" spans="1:11" x14ac:dyDescent="0.15">
      <c r="A48" s="103"/>
      <c r="B48" s="290"/>
      <c r="C48" s="35"/>
      <c r="D48" s="35"/>
      <c r="E48" s="35"/>
      <c r="F48" s="99"/>
      <c r="G48" s="99"/>
      <c r="H48" s="99"/>
      <c r="I48" s="99"/>
      <c r="J48" s="99"/>
      <c r="K48" s="99"/>
    </row>
    <row r="49" spans="1:11" x14ac:dyDescent="0.15">
      <c r="A49" s="282" t="s">
        <v>306</v>
      </c>
      <c r="B49" s="290"/>
      <c r="C49" s="35"/>
      <c r="D49" s="35"/>
      <c r="E49" s="35"/>
      <c r="F49" s="99"/>
      <c r="G49" s="99">
        <v>2.6920000000000002</v>
      </c>
      <c r="H49" s="99"/>
      <c r="I49" s="99"/>
      <c r="J49" s="99"/>
      <c r="K49" s="99"/>
    </row>
    <row r="50" spans="1:11" ht="52.5" x14ac:dyDescent="0.15">
      <c r="A50" s="291" t="s">
        <v>503</v>
      </c>
      <c r="B50" s="290"/>
      <c r="C50" s="35"/>
      <c r="D50" s="35"/>
      <c r="E50" s="35"/>
      <c r="F50" s="99"/>
      <c r="G50" s="99"/>
      <c r="H50" s="99"/>
      <c r="I50" s="99"/>
      <c r="J50" s="99"/>
      <c r="K50" s="99"/>
    </row>
    <row r="51" spans="1:11" x14ac:dyDescent="0.15">
      <c r="A51" s="177"/>
      <c r="B51" s="177"/>
      <c r="C51" s="177"/>
      <c r="D51" s="177"/>
      <c r="E51" s="177"/>
      <c r="F51" s="21"/>
      <c r="G51" s="21"/>
      <c r="H51" s="21"/>
      <c r="I51" s="21"/>
      <c r="J51" s="21"/>
      <c r="K51" s="21"/>
    </row>
    <row r="52" spans="1:11" x14ac:dyDescent="0.15">
      <c r="A52" s="3"/>
      <c r="B52" s="1"/>
      <c r="C52" s="1"/>
      <c r="D52" s="1"/>
      <c r="E52" s="1"/>
      <c r="F52" s="1"/>
      <c r="G52" s="1"/>
      <c r="H52" s="1"/>
      <c r="I52" s="1"/>
      <c r="J52" s="1"/>
      <c r="K52" s="1"/>
    </row>
    <row r="53" spans="1:11" x14ac:dyDescent="0.15">
      <c r="A53" s="3"/>
      <c r="B53" s="324"/>
      <c r="C53" s="324"/>
      <c r="D53" s="324"/>
      <c r="E53" s="324"/>
      <c r="F53" s="324"/>
      <c r="G53" s="324"/>
      <c r="H53" s="324"/>
      <c r="I53" s="324"/>
      <c r="J53" s="324"/>
      <c r="K53" s="324"/>
    </row>
  </sheetData>
  <mergeCells count="6">
    <mergeCell ref="A37:K37"/>
    <mergeCell ref="A1:K1"/>
    <mergeCell ref="A11:K11"/>
    <mergeCell ref="A26:K26"/>
    <mergeCell ref="A13:E13"/>
    <mergeCell ref="A18:E18"/>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K53"/>
  <sheetViews>
    <sheetView workbookViewId="0">
      <selection activeCell="M50" sqref="M50"/>
    </sheetView>
  </sheetViews>
  <sheetFormatPr defaultColWidth="9.140625" defaultRowHeight="10.5" x14ac:dyDescent="0.15"/>
  <cols>
    <col min="1" max="1" width="45.5703125" style="5" customWidth="1"/>
    <col min="2" max="11" width="9.42578125" style="5" customWidth="1"/>
    <col min="12" max="16384" width="9.140625" style="5"/>
  </cols>
  <sheetData>
    <row r="1" spans="1:11" ht="14.1" customHeight="1" x14ac:dyDescent="0.25">
      <c r="A1" s="299" t="s">
        <v>90</v>
      </c>
      <c r="B1" s="299"/>
      <c r="C1" s="299"/>
      <c r="D1" s="299"/>
      <c r="E1" s="299"/>
      <c r="F1" s="299"/>
      <c r="G1" s="299"/>
      <c r="H1" s="299"/>
      <c r="I1" s="299"/>
      <c r="J1" s="299"/>
      <c r="K1" s="296"/>
    </row>
    <row r="2" spans="1:11" x14ac:dyDescent="0.15">
      <c r="A2" s="16"/>
      <c r="B2" s="16">
        <v>2021</v>
      </c>
      <c r="C2" s="16">
        <v>2022</v>
      </c>
      <c r="D2" s="16">
        <v>2023</v>
      </c>
      <c r="E2" s="16">
        <v>2024</v>
      </c>
      <c r="F2" s="16">
        <v>2025</v>
      </c>
      <c r="G2" s="16">
        <v>2026</v>
      </c>
      <c r="H2" s="16">
        <v>2027</v>
      </c>
      <c r="I2" s="16">
        <v>2028</v>
      </c>
      <c r="J2" s="16">
        <v>2029</v>
      </c>
      <c r="K2" s="16">
        <v>2030</v>
      </c>
    </row>
    <row r="3" spans="1:11" ht="14.1" customHeight="1" x14ac:dyDescent="0.15">
      <c r="A3" s="17" t="s">
        <v>212</v>
      </c>
      <c r="B3" s="25">
        <v>126.38200000000001</v>
      </c>
      <c r="C3" s="25">
        <v>117.396</v>
      </c>
      <c r="D3" s="25">
        <v>128.922</v>
      </c>
      <c r="E3" s="25">
        <v>131.738</v>
      </c>
      <c r="F3" s="25">
        <v>134.77199999999999</v>
      </c>
      <c r="G3" s="25">
        <v>134.072</v>
      </c>
      <c r="H3" s="25">
        <v>134.072</v>
      </c>
      <c r="I3" s="25">
        <v>134.072</v>
      </c>
      <c r="J3" s="25">
        <v>134.072</v>
      </c>
      <c r="K3" s="25">
        <v>134.072</v>
      </c>
    </row>
    <row r="4" spans="1:11" ht="14.1" customHeight="1" x14ac:dyDescent="0.15">
      <c r="A4" s="19" t="s">
        <v>308</v>
      </c>
      <c r="B4" s="25"/>
      <c r="C4" s="25"/>
      <c r="D4" s="25"/>
      <c r="E4" s="25">
        <v>-3.7029999999999998</v>
      </c>
      <c r="F4" s="25"/>
      <c r="G4" s="25"/>
      <c r="H4" s="25"/>
      <c r="I4" s="25"/>
      <c r="J4" s="25"/>
      <c r="K4" s="25"/>
    </row>
    <row r="5" spans="1:11" ht="14.1" customHeight="1" x14ac:dyDescent="0.15">
      <c r="A5" s="19" t="s">
        <v>309</v>
      </c>
      <c r="B5" s="25">
        <v>1.999999999999974E-3</v>
      </c>
      <c r="C5" s="25">
        <v>-7.4999999999995293E-2</v>
      </c>
      <c r="D5" s="25">
        <v>-0.39800000000000946</v>
      </c>
      <c r="E5" s="25">
        <v>1.4209999999999963</v>
      </c>
      <c r="F5" s="25"/>
      <c r="G5" s="25"/>
      <c r="H5" s="25"/>
      <c r="I5" s="25"/>
      <c r="J5" s="25"/>
      <c r="K5" s="25"/>
    </row>
    <row r="6" spans="1:11" ht="14.1" customHeight="1" x14ac:dyDescent="0.15">
      <c r="A6" s="19" t="s">
        <v>213</v>
      </c>
      <c r="B6" s="99"/>
      <c r="C6" s="99"/>
      <c r="D6" s="99"/>
      <c r="E6" s="99"/>
      <c r="F6" s="26">
        <v>4.3329999999999984</v>
      </c>
      <c r="G6" s="26">
        <v>4.9989999999999952</v>
      </c>
      <c r="H6" s="26">
        <v>4.2990000000000066</v>
      </c>
      <c r="I6" s="26">
        <v>4.2990000000000066</v>
      </c>
      <c r="J6" s="26">
        <v>4.2990000000000066</v>
      </c>
      <c r="K6" s="26">
        <v>4.2990000000000066</v>
      </c>
    </row>
    <row r="7" spans="1:11" ht="14.1" customHeight="1" x14ac:dyDescent="0.15">
      <c r="A7" s="19" t="s">
        <v>288</v>
      </c>
      <c r="B7" s="26">
        <v>-4.6351811278100286E-15</v>
      </c>
      <c r="C7" s="26">
        <v>-0.15200000000000857</v>
      </c>
      <c r="D7" s="26">
        <v>-0.14399999999999213</v>
      </c>
      <c r="E7" s="26">
        <v>-1.7109999999999914</v>
      </c>
      <c r="F7" s="26">
        <v>-23.143999999999991</v>
      </c>
      <c r="G7" s="26">
        <v>-20.266999999999996</v>
      </c>
      <c r="H7" s="26">
        <v>-17.209000000000003</v>
      </c>
      <c r="I7" s="26">
        <v>-16.772000000000006</v>
      </c>
      <c r="J7" s="26">
        <v>-16.772000000000006</v>
      </c>
      <c r="K7" s="26">
        <v>-16.772000000000006</v>
      </c>
    </row>
    <row r="8" spans="1:11" ht="14.1" customHeight="1" x14ac:dyDescent="0.15">
      <c r="A8" s="100" t="s">
        <v>289</v>
      </c>
      <c r="B8" s="172">
        <v>1.9999999999953388E-3</v>
      </c>
      <c r="C8" s="172">
        <v>-0.22700000000000387</v>
      </c>
      <c r="D8" s="172">
        <v>-0.54200000000000159</v>
      </c>
      <c r="E8" s="172">
        <v>-3.992999999999995</v>
      </c>
      <c r="F8" s="172">
        <v>-18.810999999999993</v>
      </c>
      <c r="G8" s="172">
        <v>-15.268000000000001</v>
      </c>
      <c r="H8" s="172">
        <v>-12.909999999999997</v>
      </c>
      <c r="I8" s="172">
        <v>-12.472999999999999</v>
      </c>
      <c r="J8" s="172">
        <v>-12.472999999999999</v>
      </c>
      <c r="K8" s="172">
        <v>-12.472999999999999</v>
      </c>
    </row>
    <row r="9" spans="1:11" ht="14.1" customHeight="1" x14ac:dyDescent="0.15">
      <c r="A9" s="22" t="s">
        <v>290</v>
      </c>
      <c r="B9" s="27">
        <v>126.384</v>
      </c>
      <c r="C9" s="27">
        <v>117.169</v>
      </c>
      <c r="D9" s="27">
        <v>128.38</v>
      </c>
      <c r="E9" s="27">
        <v>127.745</v>
      </c>
      <c r="F9" s="27">
        <v>115.961</v>
      </c>
      <c r="G9" s="27">
        <v>118.804</v>
      </c>
      <c r="H9" s="27">
        <v>121.16200000000001</v>
      </c>
      <c r="I9" s="27">
        <v>121.599</v>
      </c>
      <c r="J9" s="27">
        <v>121.599</v>
      </c>
      <c r="K9" s="27">
        <v>121.599</v>
      </c>
    </row>
    <row r="10" spans="1:11" ht="14.25" customHeight="1" x14ac:dyDescent="0.15">
      <c r="A10" s="17"/>
      <c r="B10" s="17"/>
      <c r="C10" s="17"/>
      <c r="D10" s="17"/>
      <c r="E10" s="17"/>
      <c r="F10" s="18"/>
      <c r="G10" s="18"/>
      <c r="H10" s="18"/>
      <c r="I10" s="18"/>
      <c r="J10" s="18"/>
      <c r="K10" s="18"/>
    </row>
    <row r="11" spans="1:11" ht="45.75" customHeight="1" x14ac:dyDescent="0.25">
      <c r="A11" s="304" t="s">
        <v>275</v>
      </c>
      <c r="B11" s="304"/>
      <c r="C11" s="304"/>
      <c r="D11" s="304"/>
      <c r="E11" s="304"/>
      <c r="F11" s="305"/>
      <c r="G11" s="305"/>
      <c r="H11" s="305"/>
      <c r="I11" s="305"/>
      <c r="J11" s="305"/>
      <c r="K11" s="297"/>
    </row>
    <row r="12" spans="1:11" x14ac:dyDescent="0.15">
      <c r="A12" s="43"/>
      <c r="B12" s="211"/>
      <c r="C12" s="211"/>
      <c r="D12" s="211"/>
      <c r="E12" s="211"/>
      <c r="F12" s="44"/>
      <c r="G12" s="44"/>
      <c r="H12" s="44"/>
      <c r="I12" s="44"/>
      <c r="J12" s="44"/>
      <c r="K12" s="89"/>
    </row>
    <row r="13" spans="1:11" x14ac:dyDescent="0.15">
      <c r="A13" s="300" t="s">
        <v>310</v>
      </c>
      <c r="B13" s="300"/>
      <c r="C13" s="300"/>
      <c r="D13" s="300"/>
      <c r="E13" s="301"/>
      <c r="F13" s="217"/>
      <c r="G13" s="217"/>
      <c r="H13" s="217"/>
      <c r="I13" s="217"/>
      <c r="J13" s="217"/>
      <c r="K13" s="217"/>
    </row>
    <row r="14" spans="1:11" x14ac:dyDescent="0.15">
      <c r="A14" s="15" t="s">
        <v>66</v>
      </c>
      <c r="B14" s="15"/>
      <c r="C14" s="15"/>
      <c r="D14" s="15"/>
      <c r="E14" s="219"/>
      <c r="F14" s="219"/>
      <c r="G14" s="219"/>
      <c r="H14" s="219"/>
      <c r="I14" s="219"/>
      <c r="J14" s="219"/>
      <c r="K14" s="219"/>
    </row>
    <row r="15" spans="1:11" x14ac:dyDescent="0.15">
      <c r="A15" s="203" t="s">
        <v>296</v>
      </c>
      <c r="B15" s="204"/>
      <c r="C15" s="204"/>
      <c r="D15" s="204"/>
      <c r="E15" s="97">
        <v>-3.7029999999999998</v>
      </c>
      <c r="F15" s="207"/>
      <c r="G15" s="219"/>
      <c r="H15" s="219"/>
      <c r="I15" s="219"/>
      <c r="J15" s="219"/>
      <c r="K15" s="219"/>
    </row>
    <row r="16" spans="1:11" ht="31.5" x14ac:dyDescent="0.15">
      <c r="A16" s="219" t="s">
        <v>297</v>
      </c>
      <c r="B16" s="204"/>
      <c r="C16" s="204"/>
      <c r="D16" s="204"/>
      <c r="E16" s="204"/>
      <c r="F16" s="219"/>
      <c r="G16" s="219"/>
      <c r="H16" s="219"/>
      <c r="I16" s="219"/>
      <c r="J16" s="219"/>
      <c r="K16" s="219"/>
    </row>
    <row r="17" spans="1:11" x14ac:dyDescent="0.15">
      <c r="A17" s="203"/>
      <c r="B17" s="204"/>
      <c r="C17" s="204"/>
      <c r="D17" s="204"/>
      <c r="E17" s="204"/>
      <c r="F17" s="219"/>
      <c r="G17" s="219"/>
      <c r="H17" s="219"/>
      <c r="I17" s="219"/>
      <c r="J17" s="219"/>
      <c r="K17" s="219"/>
    </row>
    <row r="18" spans="1:11" x14ac:dyDescent="0.15">
      <c r="A18" s="300" t="s">
        <v>311</v>
      </c>
      <c r="B18" s="301"/>
      <c r="C18" s="301"/>
      <c r="D18" s="301"/>
      <c r="E18" s="302"/>
      <c r="F18" s="217"/>
      <c r="G18" s="217"/>
      <c r="H18" s="217"/>
      <c r="I18" s="217"/>
      <c r="J18" s="217"/>
      <c r="K18" s="217"/>
    </row>
    <row r="19" spans="1:11" x14ac:dyDescent="0.15">
      <c r="A19" s="205" t="s">
        <v>66</v>
      </c>
      <c r="B19" s="219"/>
      <c r="C19" s="219"/>
      <c r="D19" s="219"/>
      <c r="E19" s="219"/>
      <c r="F19" s="219"/>
      <c r="G19" s="219"/>
      <c r="H19" s="219"/>
      <c r="I19" s="219"/>
      <c r="J19" s="219"/>
      <c r="K19" s="219"/>
    </row>
    <row r="20" spans="1:11" x14ac:dyDescent="0.15">
      <c r="A20" s="206" t="s">
        <v>298</v>
      </c>
      <c r="B20" s="207">
        <v>2E-3</v>
      </c>
      <c r="C20" s="207"/>
      <c r="D20" s="207"/>
      <c r="E20" s="207"/>
      <c r="F20" s="219"/>
      <c r="G20" s="219"/>
      <c r="H20" s="219"/>
      <c r="I20" s="219"/>
      <c r="J20" s="219"/>
      <c r="K20" s="219"/>
    </row>
    <row r="21" spans="1:11" ht="42" x14ac:dyDescent="0.15">
      <c r="A21" s="219" t="s">
        <v>361</v>
      </c>
      <c r="B21" s="207"/>
      <c r="C21" s="207"/>
      <c r="D21" s="207"/>
      <c r="E21" s="207"/>
      <c r="F21" s="219"/>
      <c r="G21" s="219"/>
      <c r="H21" s="219"/>
      <c r="I21" s="219"/>
      <c r="J21" s="219"/>
      <c r="K21" s="219"/>
    </row>
    <row r="22" spans="1:11" x14ac:dyDescent="0.15">
      <c r="A22" s="219"/>
      <c r="B22" s="204"/>
      <c r="C22" s="204"/>
      <c r="D22" s="204"/>
      <c r="E22" s="204"/>
      <c r="F22" s="219"/>
      <c r="G22" s="219"/>
      <c r="H22" s="219"/>
      <c r="I22" s="219"/>
      <c r="J22" s="219"/>
      <c r="K22" s="219"/>
    </row>
    <row r="23" spans="1:11" x14ac:dyDescent="0.15">
      <c r="A23" s="203" t="s">
        <v>300</v>
      </c>
      <c r="B23" s="204"/>
      <c r="C23" s="97">
        <v>-7.4999999999999997E-2</v>
      </c>
      <c r="D23" s="97">
        <v>-0.39800000000000002</v>
      </c>
      <c r="E23" s="97">
        <v>1.421</v>
      </c>
      <c r="F23" s="219"/>
      <c r="G23" s="219"/>
      <c r="H23" s="219"/>
      <c r="I23" s="219"/>
      <c r="J23" s="219"/>
      <c r="K23" s="219"/>
    </row>
    <row r="24" spans="1:11" ht="63" x14ac:dyDescent="0.15">
      <c r="A24" s="219" t="s">
        <v>362</v>
      </c>
      <c r="B24" s="204"/>
      <c r="C24" s="204"/>
      <c r="D24" s="204"/>
      <c r="E24" s="204"/>
      <c r="F24" s="219"/>
      <c r="G24" s="219"/>
      <c r="H24" s="219"/>
      <c r="I24" s="219"/>
      <c r="J24" s="219"/>
      <c r="K24" s="219"/>
    </row>
    <row r="25" spans="1:11" x14ac:dyDescent="0.15">
      <c r="A25" s="218"/>
      <c r="B25" s="218"/>
      <c r="C25" s="218"/>
      <c r="D25" s="218"/>
      <c r="E25" s="218"/>
      <c r="F25" s="219"/>
      <c r="G25" s="219"/>
      <c r="H25" s="219"/>
      <c r="I25" s="219"/>
      <c r="J25" s="219"/>
      <c r="K25" s="219"/>
    </row>
    <row r="26" spans="1:11" ht="15" customHeight="1" x14ac:dyDescent="0.25">
      <c r="A26" s="300" t="s">
        <v>214</v>
      </c>
      <c r="B26" s="300"/>
      <c r="C26" s="300"/>
      <c r="D26" s="300"/>
      <c r="E26" s="300"/>
      <c r="F26" s="301"/>
      <c r="G26" s="301"/>
      <c r="H26" s="301"/>
      <c r="I26" s="301"/>
      <c r="J26" s="301"/>
      <c r="K26" s="309"/>
    </row>
    <row r="27" spans="1:11" x14ac:dyDescent="0.15">
      <c r="A27" s="34" t="s">
        <v>66</v>
      </c>
      <c r="B27" s="34"/>
      <c r="C27" s="34"/>
      <c r="D27" s="34"/>
      <c r="E27" s="34"/>
      <c r="F27" s="24"/>
      <c r="G27" s="35"/>
      <c r="H27" s="35"/>
      <c r="I27" s="35"/>
      <c r="J27" s="35"/>
      <c r="K27" s="35"/>
    </row>
    <row r="28" spans="1:11" x14ac:dyDescent="0.15">
      <c r="A28" s="36" t="s">
        <v>215</v>
      </c>
      <c r="B28" s="178"/>
      <c r="C28" s="178"/>
      <c r="D28" s="178"/>
      <c r="E28" s="178"/>
      <c r="F28" s="24">
        <v>6.6150000000000002</v>
      </c>
      <c r="G28" s="24">
        <v>6.5810000000000004</v>
      </c>
      <c r="H28" s="24">
        <v>6.5810000000000004</v>
      </c>
      <c r="I28" s="24">
        <v>6.5810000000000004</v>
      </c>
      <c r="J28" s="24">
        <v>6.5810000000000004</v>
      </c>
      <c r="K28" s="24">
        <v>6.5810000000000004</v>
      </c>
    </row>
    <row r="29" spans="1:11" x14ac:dyDescent="0.15">
      <c r="A29" s="36"/>
      <c r="B29" s="178"/>
      <c r="C29" s="178"/>
      <c r="D29" s="178"/>
      <c r="E29" s="178"/>
      <c r="F29" s="24"/>
      <c r="G29" s="24"/>
      <c r="H29" s="24"/>
      <c r="I29" s="24"/>
      <c r="J29" s="24"/>
      <c r="K29" s="24"/>
    </row>
    <row r="30" spans="1:11" x14ac:dyDescent="0.15">
      <c r="A30" s="85" t="s">
        <v>224</v>
      </c>
      <c r="B30" s="179"/>
      <c r="C30" s="179"/>
      <c r="D30" s="179"/>
      <c r="E30" s="179"/>
      <c r="F30" s="24">
        <v>-2.282</v>
      </c>
      <c r="G30" s="24">
        <v>-2.282</v>
      </c>
      <c r="H30" s="24">
        <v>-2.282</v>
      </c>
      <c r="I30" s="24">
        <v>-2.282</v>
      </c>
      <c r="J30" s="24">
        <v>-2.282</v>
      </c>
      <c r="K30" s="24">
        <v>-2.282</v>
      </c>
    </row>
    <row r="31" spans="1:11" ht="52.5" x14ac:dyDescent="0.15">
      <c r="A31" s="279" t="s">
        <v>492</v>
      </c>
      <c r="B31" s="213"/>
      <c r="C31" s="213"/>
      <c r="D31" s="213"/>
      <c r="E31" s="213"/>
      <c r="F31" s="24"/>
      <c r="G31" s="24"/>
      <c r="H31" s="24"/>
      <c r="I31" s="24"/>
      <c r="J31" s="24"/>
      <c r="K31" s="24"/>
    </row>
    <row r="32" spans="1:11" x14ac:dyDescent="0.15">
      <c r="A32" s="36"/>
      <c r="B32" s="178"/>
      <c r="C32" s="178"/>
      <c r="D32" s="178"/>
      <c r="E32" s="178"/>
      <c r="F32" s="24"/>
      <c r="G32" s="24"/>
      <c r="H32" s="24"/>
      <c r="I32" s="24"/>
      <c r="J32" s="24"/>
      <c r="K32" s="24"/>
    </row>
    <row r="33" spans="1:11" x14ac:dyDescent="0.15">
      <c r="A33" s="14" t="s">
        <v>67</v>
      </c>
      <c r="B33" s="14"/>
      <c r="C33" s="14"/>
      <c r="D33" s="14"/>
      <c r="E33" s="14"/>
      <c r="F33" s="24"/>
      <c r="G33" s="24"/>
      <c r="H33" s="24"/>
      <c r="I33" s="24"/>
      <c r="J33" s="24"/>
      <c r="K33" s="24"/>
    </row>
    <row r="34" spans="1:11" x14ac:dyDescent="0.15">
      <c r="A34" s="36" t="s">
        <v>216</v>
      </c>
      <c r="B34" s="178"/>
      <c r="C34" s="178"/>
      <c r="D34" s="178"/>
      <c r="E34" s="178"/>
      <c r="F34" s="24"/>
      <c r="G34" s="24">
        <v>0.7</v>
      </c>
      <c r="H34" s="24"/>
      <c r="I34" s="24"/>
      <c r="J34" s="24"/>
      <c r="K34" s="24"/>
    </row>
    <row r="35" spans="1:11" ht="54" customHeight="1" x14ac:dyDescent="0.15">
      <c r="A35" s="182" t="s">
        <v>286</v>
      </c>
      <c r="B35" s="212"/>
      <c r="C35" s="212"/>
      <c r="D35" s="212"/>
      <c r="E35" s="212"/>
      <c r="F35" s="24"/>
      <c r="G35" s="24"/>
      <c r="H35" s="24"/>
      <c r="I35" s="24"/>
      <c r="J35" s="24"/>
      <c r="K35" s="24"/>
    </row>
    <row r="36" spans="1:11" ht="11.25" customHeight="1" x14ac:dyDescent="0.15">
      <c r="A36" s="220"/>
      <c r="B36" s="220"/>
      <c r="C36" s="220"/>
      <c r="D36" s="220"/>
      <c r="E36" s="220"/>
      <c r="F36" s="24"/>
      <c r="G36" s="24"/>
      <c r="H36" s="24"/>
      <c r="I36" s="24"/>
      <c r="J36" s="24"/>
      <c r="K36" s="24"/>
    </row>
    <row r="37" spans="1:11" ht="11.25" customHeight="1" x14ac:dyDescent="0.25">
      <c r="A37" s="300" t="s">
        <v>302</v>
      </c>
      <c r="B37" s="300"/>
      <c r="C37" s="300"/>
      <c r="D37" s="300"/>
      <c r="E37" s="300"/>
      <c r="F37" s="301"/>
      <c r="G37" s="301"/>
      <c r="H37" s="301"/>
      <c r="I37" s="301"/>
      <c r="J37" s="301"/>
      <c r="K37" s="309"/>
    </row>
    <row r="38" spans="1:11" ht="11.25" customHeight="1" x14ac:dyDescent="0.15">
      <c r="A38" s="14" t="s">
        <v>66</v>
      </c>
      <c r="B38" s="220"/>
      <c r="C38" s="220"/>
      <c r="D38" s="220"/>
      <c r="E38" s="220"/>
      <c r="F38" s="24"/>
      <c r="G38" s="24"/>
      <c r="H38" s="24"/>
      <c r="I38" s="24"/>
      <c r="J38" s="24"/>
      <c r="K38" s="24"/>
    </row>
    <row r="39" spans="1:11" ht="11.25" customHeight="1" x14ac:dyDescent="0.15">
      <c r="A39" s="203" t="s">
        <v>303</v>
      </c>
      <c r="B39" s="220"/>
      <c r="C39" s="68">
        <v>-0.152</v>
      </c>
      <c r="D39" s="68">
        <v>-0.14399999999999999</v>
      </c>
      <c r="E39" s="68">
        <v>-1.7110000000000001</v>
      </c>
      <c r="F39" s="24">
        <v>-23.143999999999998</v>
      </c>
      <c r="G39" s="24">
        <v>-23.143999999999998</v>
      </c>
      <c r="H39" s="24">
        <v>-23.143999999999998</v>
      </c>
      <c r="I39" s="24">
        <v>-23.143999999999998</v>
      </c>
      <c r="J39" s="24">
        <v>-23.143999999999998</v>
      </c>
      <c r="K39" s="24">
        <v>-23.143999999999998</v>
      </c>
    </row>
    <row r="40" spans="1:11" ht="31.5" x14ac:dyDescent="0.15">
      <c r="A40" s="278" t="s">
        <v>520</v>
      </c>
      <c r="B40" s="220"/>
      <c r="C40" s="68"/>
      <c r="D40" s="68"/>
      <c r="E40" s="68"/>
      <c r="F40" s="24"/>
      <c r="G40" s="24"/>
      <c r="H40" s="24"/>
      <c r="I40" s="24"/>
      <c r="J40" s="24"/>
      <c r="K40" s="24"/>
    </row>
    <row r="41" spans="1:11" ht="11.25" customHeight="1" x14ac:dyDescent="0.15">
      <c r="A41" s="203"/>
      <c r="B41" s="220"/>
      <c r="C41" s="68"/>
      <c r="D41" s="68"/>
      <c r="E41" s="68"/>
      <c r="F41" s="24"/>
      <c r="G41" s="24"/>
      <c r="H41" s="24"/>
      <c r="I41" s="24"/>
      <c r="J41" s="24"/>
      <c r="K41" s="24"/>
    </row>
    <row r="42" spans="1:11" ht="11.25" customHeight="1" x14ac:dyDescent="0.15">
      <c r="A42" s="216" t="s">
        <v>67</v>
      </c>
      <c r="B42" s="220"/>
      <c r="C42" s="68"/>
      <c r="D42" s="68"/>
      <c r="E42" s="68"/>
      <c r="F42" s="24"/>
      <c r="G42" s="24"/>
      <c r="H42" s="24"/>
      <c r="I42" s="24"/>
      <c r="J42" s="24"/>
      <c r="K42" s="24"/>
    </row>
    <row r="43" spans="1:11" ht="11.25" customHeight="1" x14ac:dyDescent="0.15">
      <c r="A43" s="37" t="s">
        <v>371</v>
      </c>
      <c r="B43" s="220"/>
      <c r="C43" s="68"/>
      <c r="D43" s="68"/>
      <c r="E43" s="68"/>
      <c r="F43" s="24"/>
      <c r="G43" s="24">
        <v>2.5059999999999998</v>
      </c>
      <c r="H43" s="24">
        <v>2.5059999999999998</v>
      </c>
      <c r="I43" s="24">
        <v>2.5059999999999998</v>
      </c>
      <c r="J43" s="24">
        <v>2.5059999999999998</v>
      </c>
      <c r="K43" s="24">
        <v>2.5059999999999998</v>
      </c>
    </row>
    <row r="44" spans="1:11" ht="52.5" x14ac:dyDescent="0.15">
      <c r="A44" s="231" t="s">
        <v>395</v>
      </c>
      <c r="B44" s="231"/>
      <c r="C44" s="68"/>
      <c r="D44" s="68"/>
      <c r="E44" s="68"/>
      <c r="F44" s="24"/>
      <c r="G44" s="24"/>
      <c r="H44" s="24"/>
      <c r="I44" s="24"/>
      <c r="J44" s="24"/>
      <c r="K44" s="24"/>
    </row>
    <row r="45" spans="1:11" ht="11.25" customHeight="1" x14ac:dyDescent="0.15">
      <c r="A45" s="37"/>
      <c r="B45" s="231"/>
      <c r="C45" s="68"/>
      <c r="D45" s="68"/>
      <c r="E45" s="68"/>
      <c r="F45" s="24"/>
      <c r="G45" s="24"/>
      <c r="H45" s="24"/>
      <c r="I45" s="24"/>
      <c r="J45" s="24"/>
      <c r="K45" s="24"/>
    </row>
    <row r="46" spans="1:11" ht="11.25" customHeight="1" x14ac:dyDescent="0.15">
      <c r="A46" s="110" t="s">
        <v>370</v>
      </c>
      <c r="B46" s="220"/>
      <c r="C46" s="68"/>
      <c r="D46" s="68"/>
      <c r="E46" s="68"/>
      <c r="F46" s="24"/>
      <c r="G46" s="24"/>
      <c r="H46" s="24">
        <v>3.4289999999999998</v>
      </c>
      <c r="I46" s="24">
        <v>3.8660000000000001</v>
      </c>
      <c r="J46" s="24">
        <v>3.8660000000000001</v>
      </c>
      <c r="K46" s="24">
        <v>3.8660000000000001</v>
      </c>
    </row>
    <row r="47" spans="1:11" ht="52.5" x14ac:dyDescent="0.15">
      <c r="A47" s="103" t="s">
        <v>397</v>
      </c>
      <c r="B47" s="231"/>
      <c r="C47" s="68"/>
      <c r="D47" s="68"/>
      <c r="E47" s="68"/>
      <c r="F47" s="24"/>
      <c r="G47" s="24"/>
      <c r="H47" s="24"/>
      <c r="I47" s="24"/>
      <c r="J47" s="24"/>
      <c r="K47" s="24"/>
    </row>
    <row r="48" spans="1:11" ht="11.25" customHeight="1" x14ac:dyDescent="0.15">
      <c r="A48" s="110"/>
      <c r="B48" s="231"/>
      <c r="C48" s="68"/>
      <c r="D48" s="68"/>
      <c r="E48" s="68"/>
      <c r="F48" s="24"/>
      <c r="G48" s="24"/>
      <c r="H48" s="24"/>
      <c r="I48" s="24"/>
      <c r="J48" s="24"/>
      <c r="K48" s="24"/>
    </row>
    <row r="49" spans="1:11" ht="11.25" customHeight="1" x14ac:dyDescent="0.15">
      <c r="A49" s="227" t="s">
        <v>306</v>
      </c>
      <c r="B49" s="220"/>
      <c r="C49" s="68"/>
      <c r="D49" s="68"/>
      <c r="E49" s="68"/>
      <c r="F49" s="24"/>
      <c r="G49" s="24">
        <v>0.371</v>
      </c>
      <c r="H49" s="24"/>
      <c r="I49" s="24"/>
      <c r="J49" s="24"/>
      <c r="K49" s="24"/>
    </row>
    <row r="50" spans="1:11" ht="63" x14ac:dyDescent="0.15">
      <c r="A50" s="279" t="s">
        <v>503</v>
      </c>
      <c r="B50" s="220"/>
      <c r="C50" s="68"/>
      <c r="D50" s="68"/>
      <c r="E50" s="68"/>
      <c r="F50" s="24"/>
      <c r="G50" s="24"/>
      <c r="H50" s="24"/>
      <c r="I50" s="24"/>
      <c r="J50" s="24"/>
      <c r="K50" s="24"/>
    </row>
    <row r="51" spans="1:11" x14ac:dyDescent="0.15">
      <c r="A51" s="50"/>
      <c r="B51" s="50"/>
      <c r="C51" s="50"/>
      <c r="D51" s="50"/>
      <c r="E51" s="50"/>
      <c r="F51" s="23"/>
      <c r="G51" s="23"/>
      <c r="H51" s="23"/>
      <c r="I51" s="23"/>
      <c r="J51" s="23"/>
      <c r="K51" s="23"/>
    </row>
    <row r="52" spans="1:11" x14ac:dyDescent="0.15">
      <c r="A52" s="3"/>
      <c r="B52" s="1"/>
      <c r="C52" s="1"/>
      <c r="D52" s="1"/>
      <c r="E52" s="1"/>
      <c r="F52" s="1"/>
      <c r="G52" s="1"/>
      <c r="H52" s="1"/>
      <c r="I52" s="1"/>
      <c r="J52" s="1"/>
      <c r="K52" s="1"/>
    </row>
    <row r="53" spans="1:11" x14ac:dyDescent="0.15">
      <c r="A53" s="4"/>
      <c r="B53" s="31"/>
      <c r="C53" s="31"/>
      <c r="D53" s="31"/>
      <c r="E53" s="31"/>
      <c r="F53" s="31"/>
      <c r="G53" s="31"/>
      <c r="H53" s="31"/>
      <c r="I53" s="31"/>
      <c r="J53" s="31"/>
      <c r="K53" s="31"/>
    </row>
  </sheetData>
  <mergeCells count="6">
    <mergeCell ref="A37:K37"/>
    <mergeCell ref="A1:K1"/>
    <mergeCell ref="A11:K11"/>
    <mergeCell ref="A26:K26"/>
    <mergeCell ref="A13:E13"/>
    <mergeCell ref="A18:E18"/>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59999389629810485"/>
  </sheetPr>
  <dimension ref="A1:K44"/>
  <sheetViews>
    <sheetView zoomScale="112" zoomScaleNormal="112" workbookViewId="0">
      <selection activeCell="B49" sqref="B49"/>
    </sheetView>
  </sheetViews>
  <sheetFormatPr defaultColWidth="9.140625" defaultRowHeight="11.25" customHeight="1" x14ac:dyDescent="0.15"/>
  <cols>
    <col min="1" max="1" width="48.5703125" style="5" customWidth="1"/>
    <col min="2" max="5" width="9.140625" style="5" customWidth="1"/>
    <col min="6" max="11" width="7.85546875" style="5" bestFit="1" customWidth="1"/>
    <col min="12" max="16384" width="9.140625" style="5"/>
  </cols>
  <sheetData>
    <row r="1" spans="1:11" ht="21.75" customHeight="1" x14ac:dyDescent="0.25">
      <c r="A1" s="323" t="s">
        <v>70</v>
      </c>
      <c r="B1" s="323"/>
      <c r="C1" s="323"/>
      <c r="D1" s="323"/>
      <c r="E1" s="323"/>
      <c r="F1" s="323"/>
      <c r="G1" s="323"/>
      <c r="H1" s="323"/>
      <c r="I1" s="323"/>
      <c r="J1" s="323"/>
      <c r="K1" s="327"/>
    </row>
    <row r="2" spans="1:11" ht="11.25" customHeight="1" x14ac:dyDescent="0.15">
      <c r="A2" s="16"/>
      <c r="B2" s="16">
        <v>2021</v>
      </c>
      <c r="C2" s="16">
        <v>2022</v>
      </c>
      <c r="D2" s="16">
        <v>2023</v>
      </c>
      <c r="E2" s="16">
        <v>2024</v>
      </c>
      <c r="F2" s="16">
        <v>2025</v>
      </c>
      <c r="G2" s="16">
        <v>2026</v>
      </c>
      <c r="H2" s="16">
        <v>2027</v>
      </c>
      <c r="I2" s="16">
        <v>2028</v>
      </c>
      <c r="J2" s="16">
        <v>2029</v>
      </c>
      <c r="K2" s="16">
        <v>2030</v>
      </c>
    </row>
    <row r="3" spans="1:11" ht="11.25" customHeight="1" x14ac:dyDescent="0.15">
      <c r="A3" s="17" t="s">
        <v>212</v>
      </c>
      <c r="B3" s="25">
        <v>1417.6</v>
      </c>
      <c r="C3" s="25">
        <v>1504.6</v>
      </c>
      <c r="D3" s="25">
        <v>1628.4960000000001</v>
      </c>
      <c r="E3" s="25">
        <v>1722.318</v>
      </c>
      <c r="F3" s="25">
        <v>1868.4590000000001</v>
      </c>
      <c r="G3" s="25">
        <v>1958.145</v>
      </c>
      <c r="H3" s="25">
        <v>1988.029</v>
      </c>
      <c r="I3" s="25">
        <v>1984.739</v>
      </c>
      <c r="J3" s="25">
        <v>1999.739</v>
      </c>
      <c r="K3" s="25">
        <v>1999.739</v>
      </c>
    </row>
    <row r="4" spans="1:11" ht="11.25" customHeight="1" x14ac:dyDescent="0.15">
      <c r="A4" s="19" t="s">
        <v>334</v>
      </c>
      <c r="B4" s="99"/>
      <c r="C4" s="99"/>
      <c r="D4" s="99"/>
      <c r="E4" s="99">
        <v>0</v>
      </c>
      <c r="F4" s="25"/>
      <c r="G4" s="25"/>
      <c r="H4" s="25"/>
      <c r="I4" s="25"/>
      <c r="J4" s="25"/>
      <c r="K4" s="25"/>
    </row>
    <row r="5" spans="1:11" ht="11.25" customHeight="1" x14ac:dyDescent="0.15">
      <c r="A5" s="19" t="s">
        <v>309</v>
      </c>
      <c r="B5" s="99">
        <v>-1.3641865415081611E-13</v>
      </c>
      <c r="C5" s="99">
        <v>0.88000000000010914</v>
      </c>
      <c r="D5" s="99">
        <v>-39.287000000000035</v>
      </c>
      <c r="E5" s="99">
        <v>-14</v>
      </c>
      <c r="F5" s="25"/>
      <c r="G5" s="25"/>
      <c r="H5" s="25"/>
      <c r="I5" s="25"/>
      <c r="J5" s="25"/>
      <c r="K5" s="25"/>
    </row>
    <row r="6" spans="1:11" ht="11.25" customHeight="1" x14ac:dyDescent="0.15">
      <c r="A6" s="19" t="s">
        <v>529</v>
      </c>
      <c r="B6" s="99"/>
      <c r="C6" s="99"/>
      <c r="D6" s="99"/>
      <c r="E6" s="99"/>
      <c r="F6" s="26">
        <v>8.9109999999998308</v>
      </c>
      <c r="G6" s="26">
        <v>13.179000000000087</v>
      </c>
      <c r="H6" s="26">
        <v>44.601000000000113</v>
      </c>
      <c r="I6" s="26">
        <v>74.44399999999996</v>
      </c>
      <c r="J6" s="26">
        <v>92.858000000000175</v>
      </c>
      <c r="K6" s="26">
        <v>88.157999999999902</v>
      </c>
    </row>
    <row r="7" spans="1:11" ht="11.25" customHeight="1" x14ac:dyDescent="0.15">
      <c r="A7" s="19" t="s">
        <v>530</v>
      </c>
      <c r="B7" s="26">
        <v>1.3641865415081611E-13</v>
      </c>
      <c r="C7" s="26">
        <v>0</v>
      </c>
      <c r="D7" s="26">
        <v>-7.4000000000069122E-2</v>
      </c>
      <c r="E7" s="26">
        <v>0</v>
      </c>
      <c r="F7" s="26">
        <v>0</v>
      </c>
      <c r="G7" s="26">
        <v>122.38799999999992</v>
      </c>
      <c r="H7" s="26">
        <v>122.38799999999992</v>
      </c>
      <c r="I7" s="26">
        <v>122.38799999999992</v>
      </c>
      <c r="J7" s="26">
        <v>122.38799999999992</v>
      </c>
      <c r="K7" s="26">
        <v>122.38799999999992</v>
      </c>
    </row>
    <row r="8" spans="1:11" ht="11.25" customHeight="1" x14ac:dyDescent="0.15">
      <c r="A8" s="100" t="s">
        <v>289</v>
      </c>
      <c r="B8" s="172">
        <v>0</v>
      </c>
      <c r="C8" s="172">
        <v>0.88000000000010914</v>
      </c>
      <c r="D8" s="172">
        <v>-39.361000000000104</v>
      </c>
      <c r="E8" s="172">
        <v>-14</v>
      </c>
      <c r="F8" s="172">
        <v>8.9109999999998308</v>
      </c>
      <c r="G8" s="172">
        <v>135.56700000000001</v>
      </c>
      <c r="H8" s="172">
        <v>166.98900000000003</v>
      </c>
      <c r="I8" s="172">
        <v>196.83199999999988</v>
      </c>
      <c r="J8" s="172">
        <v>215.24600000000009</v>
      </c>
      <c r="K8" s="172">
        <v>210.54599999999982</v>
      </c>
    </row>
    <row r="9" spans="1:11" ht="11.25" customHeight="1" x14ac:dyDescent="0.15">
      <c r="A9" s="22" t="s">
        <v>531</v>
      </c>
      <c r="B9" s="27">
        <v>1417.6</v>
      </c>
      <c r="C9" s="27">
        <v>1505.48</v>
      </c>
      <c r="D9" s="27">
        <v>1589.135</v>
      </c>
      <c r="E9" s="27">
        <v>1708.318</v>
      </c>
      <c r="F9" s="27">
        <v>1877.37</v>
      </c>
      <c r="G9" s="27">
        <v>2093.712</v>
      </c>
      <c r="H9" s="27">
        <v>2155.018</v>
      </c>
      <c r="I9" s="27">
        <v>2181.5709999999999</v>
      </c>
      <c r="J9" s="27">
        <v>2214.9850000000001</v>
      </c>
      <c r="K9" s="27">
        <v>2210.2849999999999</v>
      </c>
    </row>
    <row r="10" spans="1:11" ht="10.5" x14ac:dyDescent="0.15">
      <c r="A10" s="17"/>
      <c r="B10" s="17"/>
      <c r="C10" s="17"/>
      <c r="D10" s="17"/>
      <c r="E10" s="17"/>
      <c r="F10" s="18"/>
      <c r="G10" s="18"/>
      <c r="H10" s="18"/>
      <c r="I10" s="18"/>
      <c r="J10" s="18"/>
      <c r="K10" s="18"/>
    </row>
    <row r="11" spans="1:11" ht="43.5" customHeight="1" x14ac:dyDescent="0.25">
      <c r="A11" s="304" t="s">
        <v>114</v>
      </c>
      <c r="B11" s="304"/>
      <c r="C11" s="304"/>
      <c r="D11" s="304"/>
      <c r="E11" s="304"/>
      <c r="F11" s="305"/>
      <c r="G11" s="305"/>
      <c r="H11" s="305"/>
      <c r="I11" s="305"/>
      <c r="J11" s="305"/>
      <c r="K11" s="328"/>
    </row>
    <row r="12" spans="1:11" ht="12.75" customHeight="1" x14ac:dyDescent="0.15">
      <c r="A12" s="17"/>
      <c r="B12" s="17"/>
      <c r="C12" s="17"/>
      <c r="D12" s="17"/>
      <c r="E12" s="17"/>
      <c r="F12" s="18"/>
      <c r="G12" s="18"/>
      <c r="H12" s="18"/>
      <c r="I12" s="18"/>
      <c r="J12" s="18"/>
      <c r="K12" s="18"/>
    </row>
    <row r="13" spans="1:11" ht="12.75" customHeight="1" x14ac:dyDescent="0.15">
      <c r="A13" s="300" t="s">
        <v>310</v>
      </c>
      <c r="B13" s="300"/>
      <c r="C13" s="300"/>
      <c r="D13" s="300"/>
      <c r="E13" s="301"/>
      <c r="F13" s="214"/>
      <c r="G13" s="214"/>
      <c r="H13" s="214"/>
      <c r="I13" s="214"/>
      <c r="J13" s="214"/>
      <c r="K13" s="214"/>
    </row>
    <row r="14" spans="1:11" ht="12.75" customHeight="1" x14ac:dyDescent="0.15">
      <c r="A14" s="15" t="s">
        <v>66</v>
      </c>
      <c r="B14" s="15"/>
      <c r="C14" s="15"/>
      <c r="D14" s="15"/>
      <c r="E14" s="291"/>
      <c r="F14" s="18"/>
      <c r="G14" s="18"/>
      <c r="H14" s="18"/>
      <c r="I14" s="18"/>
      <c r="J14" s="18"/>
      <c r="K14" s="18"/>
    </row>
    <row r="15" spans="1:11" ht="12.75" customHeight="1" x14ac:dyDescent="0.15">
      <c r="A15" s="203" t="s">
        <v>296</v>
      </c>
      <c r="B15" s="204"/>
      <c r="C15" s="204"/>
      <c r="D15" s="204"/>
      <c r="E15" s="97">
        <v>0</v>
      </c>
      <c r="F15" s="18"/>
      <c r="G15" s="18"/>
      <c r="H15" s="18"/>
      <c r="I15" s="18"/>
      <c r="J15" s="18"/>
      <c r="K15" s="18"/>
    </row>
    <row r="16" spans="1:11" ht="21" x14ac:dyDescent="0.15">
      <c r="A16" s="291" t="s">
        <v>349</v>
      </c>
      <c r="B16" s="204"/>
      <c r="C16" s="204"/>
      <c r="D16" s="204"/>
      <c r="E16" s="204"/>
      <c r="F16" s="18"/>
      <c r="G16" s="18"/>
      <c r="H16" s="18"/>
      <c r="I16" s="18"/>
      <c r="J16" s="18"/>
      <c r="K16" s="18"/>
    </row>
    <row r="17" spans="1:11" ht="12.75" customHeight="1" x14ac:dyDescent="0.15">
      <c r="A17" s="203"/>
      <c r="B17" s="204"/>
      <c r="C17" s="204"/>
      <c r="D17" s="204"/>
      <c r="E17" s="204"/>
      <c r="F17" s="18"/>
      <c r="G17" s="18"/>
      <c r="H17" s="18"/>
      <c r="I17" s="18"/>
      <c r="J17" s="18"/>
      <c r="K17" s="18"/>
    </row>
    <row r="18" spans="1:11" ht="12.75" customHeight="1" x14ac:dyDescent="0.15">
      <c r="A18" s="300" t="s">
        <v>311</v>
      </c>
      <c r="B18" s="301"/>
      <c r="C18" s="301"/>
      <c r="D18" s="301"/>
      <c r="E18" s="302"/>
      <c r="F18" s="214"/>
      <c r="G18" s="214"/>
      <c r="H18" s="214"/>
      <c r="I18" s="214"/>
      <c r="J18" s="214"/>
      <c r="K18" s="214"/>
    </row>
    <row r="19" spans="1:11" ht="12.75" customHeight="1" x14ac:dyDescent="0.15">
      <c r="A19" s="205" t="s">
        <v>66</v>
      </c>
      <c r="B19" s="291"/>
      <c r="C19" s="291"/>
      <c r="D19" s="291"/>
      <c r="E19" s="291"/>
      <c r="F19" s="18"/>
      <c r="G19" s="18"/>
      <c r="H19" s="18"/>
      <c r="I19" s="18"/>
      <c r="J19" s="18"/>
      <c r="K19" s="18"/>
    </row>
    <row r="20" spans="1:11" ht="12.75" customHeight="1" x14ac:dyDescent="0.15">
      <c r="A20" s="203" t="s">
        <v>300</v>
      </c>
      <c r="B20" s="204"/>
      <c r="C20" s="97">
        <v>0.88</v>
      </c>
      <c r="D20" s="97">
        <v>-39.286999999999999</v>
      </c>
      <c r="E20" s="97">
        <v>-14</v>
      </c>
      <c r="F20" s="18"/>
      <c r="G20" s="18"/>
      <c r="H20" s="18"/>
      <c r="I20" s="18"/>
      <c r="J20" s="18"/>
      <c r="K20" s="18"/>
    </row>
    <row r="21" spans="1:11" ht="21" x14ac:dyDescent="0.15">
      <c r="A21" s="291" t="s">
        <v>363</v>
      </c>
      <c r="B21" s="204"/>
      <c r="C21" s="204"/>
      <c r="D21" s="204"/>
      <c r="E21" s="204"/>
      <c r="F21" s="18"/>
      <c r="G21" s="18"/>
      <c r="H21" s="18"/>
      <c r="I21" s="18"/>
      <c r="J21" s="18"/>
      <c r="K21" s="18"/>
    </row>
    <row r="22" spans="1:11" ht="12.75" customHeight="1" x14ac:dyDescent="0.15">
      <c r="A22" s="17"/>
      <c r="B22" s="17"/>
      <c r="C22" s="17"/>
      <c r="D22" s="17"/>
      <c r="E22" s="17"/>
      <c r="F22" s="18"/>
      <c r="G22" s="18"/>
      <c r="H22" s="18"/>
      <c r="I22" s="18"/>
      <c r="J22" s="18"/>
      <c r="K22" s="18"/>
    </row>
    <row r="23" spans="1:11" ht="11.25" customHeight="1" x14ac:dyDescent="0.25">
      <c r="A23" s="300" t="s">
        <v>509</v>
      </c>
      <c r="B23" s="300"/>
      <c r="C23" s="300"/>
      <c r="D23" s="300"/>
      <c r="E23" s="300"/>
      <c r="F23" s="301"/>
      <c r="G23" s="301"/>
      <c r="H23" s="301"/>
      <c r="I23" s="301"/>
      <c r="J23" s="301"/>
      <c r="K23" s="307"/>
    </row>
    <row r="24" spans="1:11" ht="11.25" customHeight="1" x14ac:dyDescent="0.15">
      <c r="A24" s="281" t="s">
        <v>66</v>
      </c>
      <c r="B24" s="281"/>
      <c r="C24" s="281"/>
      <c r="D24" s="281"/>
      <c r="E24" s="281"/>
      <c r="F24" s="99"/>
      <c r="G24" s="290"/>
      <c r="H24" s="290"/>
      <c r="I24" s="290"/>
      <c r="J24" s="290"/>
      <c r="K24" s="290"/>
    </row>
    <row r="25" spans="1:11" ht="11.25" customHeight="1" x14ac:dyDescent="0.15">
      <c r="A25" s="100" t="s">
        <v>215</v>
      </c>
      <c r="B25" s="100"/>
      <c r="C25" s="100"/>
      <c r="D25" s="100"/>
      <c r="E25" s="100"/>
      <c r="F25" s="99">
        <v>88.911000000000001</v>
      </c>
      <c r="G25" s="99">
        <v>93.179000000000002</v>
      </c>
      <c r="H25" s="99">
        <v>94.600999999999999</v>
      </c>
      <c r="I25" s="99">
        <v>94.444000000000003</v>
      </c>
      <c r="J25" s="99">
        <v>95.158000000000001</v>
      </c>
      <c r="K25" s="99">
        <v>95.158000000000001</v>
      </c>
    </row>
    <row r="26" spans="1:11" ht="11.25" customHeight="1" x14ac:dyDescent="0.15">
      <c r="A26" s="100"/>
      <c r="B26" s="100"/>
      <c r="C26" s="100"/>
      <c r="D26" s="100"/>
      <c r="E26" s="100"/>
      <c r="F26" s="99"/>
      <c r="G26" s="99"/>
      <c r="H26" s="99"/>
      <c r="I26" s="99"/>
      <c r="J26" s="99"/>
      <c r="K26" s="99"/>
    </row>
    <row r="27" spans="1:11" ht="11.25" customHeight="1" x14ac:dyDescent="0.15">
      <c r="A27" s="206" t="s">
        <v>224</v>
      </c>
      <c r="B27" s="206"/>
      <c r="C27" s="206"/>
      <c r="D27" s="206"/>
      <c r="E27" s="206"/>
      <c r="F27" s="99">
        <v>-80</v>
      </c>
      <c r="G27" s="99">
        <v>-80</v>
      </c>
      <c r="H27" s="99">
        <v>-50</v>
      </c>
      <c r="I27" s="99">
        <v>-20</v>
      </c>
      <c r="J27" s="99">
        <v>0</v>
      </c>
      <c r="K27" s="99">
        <v>0</v>
      </c>
    </row>
    <row r="28" spans="1:11" ht="116.45" customHeight="1" x14ac:dyDescent="0.15">
      <c r="A28" s="291" t="s">
        <v>527</v>
      </c>
      <c r="B28" s="291"/>
      <c r="C28" s="291"/>
      <c r="D28" s="291"/>
      <c r="E28" s="291"/>
      <c r="F28" s="99"/>
      <c r="G28" s="99"/>
      <c r="H28" s="99"/>
      <c r="I28" s="99"/>
      <c r="J28" s="99"/>
      <c r="K28" s="99"/>
    </row>
    <row r="29" spans="1:11" ht="11.25" customHeight="1" x14ac:dyDescent="0.15">
      <c r="A29" s="100"/>
      <c r="B29" s="100"/>
      <c r="C29" s="100"/>
      <c r="D29" s="100"/>
      <c r="E29" s="100"/>
      <c r="F29" s="99"/>
      <c r="G29" s="99"/>
      <c r="H29" s="99"/>
      <c r="I29" s="99"/>
      <c r="J29" s="99"/>
      <c r="K29" s="99"/>
    </row>
    <row r="30" spans="1:11" ht="11.25" customHeight="1" x14ac:dyDescent="0.15">
      <c r="A30" s="17" t="s">
        <v>67</v>
      </c>
      <c r="B30" s="17"/>
      <c r="C30" s="17"/>
      <c r="D30" s="17"/>
      <c r="E30" s="17"/>
      <c r="F30" s="99"/>
      <c r="G30" s="99"/>
      <c r="H30" s="99"/>
      <c r="I30" s="99"/>
      <c r="J30" s="99"/>
      <c r="K30" s="99"/>
    </row>
    <row r="31" spans="1:11" ht="11.25" customHeight="1" x14ac:dyDescent="0.15">
      <c r="A31" s="100" t="s">
        <v>175</v>
      </c>
      <c r="B31" s="100"/>
      <c r="C31" s="100"/>
      <c r="D31" s="100"/>
      <c r="E31" s="100"/>
      <c r="F31" s="99"/>
      <c r="G31" s="99"/>
      <c r="H31" s="99"/>
      <c r="I31" s="99"/>
      <c r="J31" s="99"/>
      <c r="K31" s="99"/>
    </row>
    <row r="32" spans="1:11" ht="10.5" x14ac:dyDescent="0.15">
      <c r="A32" s="290" t="s">
        <v>269</v>
      </c>
      <c r="B32" s="290"/>
      <c r="C32" s="290"/>
      <c r="D32" s="290"/>
      <c r="E32" s="290"/>
      <c r="F32" s="99"/>
      <c r="G32" s="99"/>
      <c r="H32" s="99"/>
      <c r="I32" s="99"/>
      <c r="J32" s="99">
        <v>-2.2999999999999998</v>
      </c>
      <c r="K32" s="99">
        <v>-7</v>
      </c>
    </row>
    <row r="33" spans="1:11" ht="10.5" x14ac:dyDescent="0.15">
      <c r="A33" s="290"/>
      <c r="B33" s="290"/>
      <c r="C33" s="290"/>
      <c r="D33" s="290"/>
      <c r="E33" s="290"/>
      <c r="F33" s="99"/>
      <c r="G33" s="99"/>
      <c r="H33" s="99"/>
      <c r="I33" s="99"/>
      <c r="J33" s="99"/>
      <c r="K33" s="99"/>
    </row>
    <row r="34" spans="1:11" ht="15" x14ac:dyDescent="0.25">
      <c r="A34" s="300" t="s">
        <v>506</v>
      </c>
      <c r="B34" s="300"/>
      <c r="C34" s="300"/>
      <c r="D34" s="300"/>
      <c r="E34" s="300"/>
      <c r="F34" s="301"/>
      <c r="G34" s="301"/>
      <c r="H34" s="301"/>
      <c r="I34" s="301"/>
      <c r="J34" s="301"/>
      <c r="K34" s="307"/>
    </row>
    <row r="35" spans="1:11" ht="10.5" x14ac:dyDescent="0.15">
      <c r="A35" s="17" t="s">
        <v>66</v>
      </c>
      <c r="B35" s="290"/>
      <c r="C35" s="290"/>
      <c r="D35" s="290"/>
      <c r="E35" s="290"/>
      <c r="F35" s="99"/>
      <c r="G35" s="99"/>
      <c r="H35" s="99"/>
      <c r="I35" s="99"/>
      <c r="J35" s="99"/>
      <c r="K35" s="99"/>
    </row>
    <row r="36" spans="1:11" ht="10.5" x14ac:dyDescent="0.15">
      <c r="A36" s="203" t="s">
        <v>303</v>
      </c>
      <c r="B36" s="290"/>
      <c r="C36" s="290"/>
      <c r="D36" s="35">
        <v>-7.3999999999999996E-2</v>
      </c>
      <c r="E36" s="35"/>
      <c r="F36" s="99"/>
      <c r="G36" s="99">
        <v>84</v>
      </c>
      <c r="H36" s="99">
        <v>84</v>
      </c>
      <c r="I36" s="99">
        <v>84</v>
      </c>
      <c r="J36" s="99">
        <v>84</v>
      </c>
      <c r="K36" s="99">
        <v>84</v>
      </c>
    </row>
    <row r="37" spans="1:11" ht="52.5" x14ac:dyDescent="0.15">
      <c r="A37" s="290" t="s">
        <v>537</v>
      </c>
      <c r="B37" s="290"/>
      <c r="C37" s="290"/>
      <c r="D37" s="35"/>
      <c r="E37" s="35"/>
      <c r="F37" s="99"/>
      <c r="G37" s="99"/>
      <c r="H37" s="99"/>
      <c r="I37" s="99"/>
      <c r="J37" s="99"/>
      <c r="K37" s="99"/>
    </row>
    <row r="38" spans="1:11" ht="10.5" x14ac:dyDescent="0.15">
      <c r="A38" s="203"/>
      <c r="B38" s="290"/>
      <c r="C38" s="290"/>
      <c r="D38" s="35"/>
      <c r="E38" s="35"/>
      <c r="F38" s="99"/>
      <c r="G38" s="99"/>
      <c r="H38" s="99"/>
      <c r="I38" s="99"/>
      <c r="J38" s="99"/>
      <c r="K38" s="99"/>
    </row>
    <row r="39" spans="1:11" ht="10.5" x14ac:dyDescent="0.15">
      <c r="A39" s="216" t="s">
        <v>67</v>
      </c>
      <c r="B39" s="290"/>
      <c r="C39" s="290"/>
      <c r="D39" s="35"/>
      <c r="E39" s="35"/>
      <c r="F39" s="99"/>
      <c r="G39" s="99"/>
      <c r="H39" s="99"/>
      <c r="I39" s="99"/>
      <c r="J39" s="99"/>
      <c r="K39" s="99"/>
    </row>
    <row r="40" spans="1:11" ht="10.5" x14ac:dyDescent="0.15">
      <c r="A40" s="282" t="s">
        <v>371</v>
      </c>
      <c r="B40" s="290"/>
      <c r="C40" s="290"/>
      <c r="D40" s="35"/>
      <c r="E40" s="35"/>
      <c r="F40" s="99"/>
      <c r="G40" s="99">
        <v>38.387999999999998</v>
      </c>
      <c r="H40" s="99">
        <v>38.387999999999998</v>
      </c>
      <c r="I40" s="99">
        <v>38.387999999999998</v>
      </c>
      <c r="J40" s="99">
        <v>38.387999999999998</v>
      </c>
      <c r="K40" s="99">
        <v>38.387999999999998</v>
      </c>
    </row>
    <row r="41" spans="1:11" ht="52.5" x14ac:dyDescent="0.15">
      <c r="A41" s="290" t="s">
        <v>395</v>
      </c>
      <c r="B41" s="290"/>
      <c r="C41" s="290"/>
      <c r="D41" s="35"/>
      <c r="E41" s="35"/>
      <c r="F41" s="99"/>
      <c r="G41" s="99"/>
      <c r="H41" s="99"/>
      <c r="I41" s="99"/>
      <c r="J41" s="99"/>
      <c r="K41" s="99"/>
    </row>
    <row r="42" spans="1:11" ht="11.25" customHeight="1" x14ac:dyDescent="0.15">
      <c r="A42" s="177"/>
      <c r="B42" s="177"/>
      <c r="C42" s="177"/>
      <c r="D42" s="177"/>
      <c r="E42" s="177"/>
      <c r="F42" s="21"/>
      <c r="G42" s="21"/>
      <c r="H42" s="21"/>
      <c r="I42" s="21"/>
      <c r="J42" s="21"/>
      <c r="K42" s="21"/>
    </row>
    <row r="43" spans="1:11" ht="11.25" customHeight="1" x14ac:dyDescent="0.15">
      <c r="A43" s="3"/>
      <c r="B43" s="1"/>
      <c r="C43" s="1"/>
      <c r="D43" s="1"/>
      <c r="E43" s="1"/>
      <c r="F43" s="1"/>
      <c r="G43" s="1"/>
      <c r="H43" s="1"/>
      <c r="I43" s="1"/>
      <c r="J43" s="1"/>
      <c r="K43" s="1"/>
    </row>
    <row r="44" spans="1:11" ht="11.25" customHeight="1" x14ac:dyDescent="0.15">
      <c r="A44" s="3"/>
      <c r="B44" s="324"/>
      <c r="C44" s="324"/>
      <c r="D44" s="324"/>
      <c r="E44" s="324"/>
      <c r="F44" s="324"/>
      <c r="G44" s="324"/>
      <c r="H44" s="324"/>
      <c r="I44" s="324"/>
      <c r="J44" s="324"/>
      <c r="K44" s="324"/>
    </row>
  </sheetData>
  <mergeCells count="6">
    <mergeCell ref="A34:K34"/>
    <mergeCell ref="A1:K1"/>
    <mergeCell ref="A11:K11"/>
    <mergeCell ref="A23:K23"/>
    <mergeCell ref="A13:E13"/>
    <mergeCell ref="A18:E18"/>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59999389629810485"/>
  </sheetPr>
  <dimension ref="A1:K49"/>
  <sheetViews>
    <sheetView zoomScale="106" zoomScaleNormal="106" workbookViewId="0">
      <selection activeCell="K24" sqref="K24:K26"/>
    </sheetView>
  </sheetViews>
  <sheetFormatPr defaultColWidth="9.140625" defaultRowHeight="10.5" x14ac:dyDescent="0.15"/>
  <cols>
    <col min="1" max="1" width="52" style="5" customWidth="1"/>
    <col min="2" max="11" width="9" style="5" customWidth="1"/>
    <col min="12" max="16384" width="9.140625" style="5"/>
  </cols>
  <sheetData>
    <row r="1" spans="1:11" ht="15.75" customHeight="1" x14ac:dyDescent="0.25">
      <c r="A1" s="323" t="s">
        <v>69</v>
      </c>
      <c r="B1" s="323"/>
      <c r="C1" s="323"/>
      <c r="D1" s="323"/>
      <c r="E1" s="323"/>
      <c r="F1" s="323"/>
      <c r="G1" s="323"/>
      <c r="H1" s="323"/>
      <c r="I1" s="323"/>
      <c r="J1" s="323"/>
      <c r="K1" s="327"/>
    </row>
    <row r="2" spans="1:11" x14ac:dyDescent="0.15">
      <c r="A2" s="16"/>
      <c r="B2" s="16">
        <v>2021</v>
      </c>
      <c r="C2" s="16">
        <v>2022</v>
      </c>
      <c r="D2" s="16">
        <v>2023</v>
      </c>
      <c r="E2" s="16">
        <v>2024</v>
      </c>
      <c r="F2" s="16">
        <v>2025</v>
      </c>
      <c r="G2" s="16">
        <v>2026</v>
      </c>
      <c r="H2" s="16">
        <v>2027</v>
      </c>
      <c r="I2" s="16">
        <v>2028</v>
      </c>
      <c r="J2" s="16">
        <v>2029</v>
      </c>
      <c r="K2" s="16">
        <v>2030</v>
      </c>
    </row>
    <row r="3" spans="1:11" x14ac:dyDescent="0.15">
      <c r="A3" s="17" t="s">
        <v>212</v>
      </c>
      <c r="B3" s="25">
        <v>459.23099999999999</v>
      </c>
      <c r="C3" s="25">
        <v>1115.0239999999999</v>
      </c>
      <c r="D3" s="25">
        <v>818.21</v>
      </c>
      <c r="E3" s="25">
        <v>955.072</v>
      </c>
      <c r="F3" s="25">
        <v>937.00699999999995</v>
      </c>
      <c r="G3" s="25">
        <v>934.40700000000004</v>
      </c>
      <c r="H3" s="25">
        <v>934.40700000000004</v>
      </c>
      <c r="I3" s="25">
        <v>934.40700000000004</v>
      </c>
      <c r="J3" s="25">
        <v>934.40700000000004</v>
      </c>
      <c r="K3" s="25">
        <v>934.40700000000004</v>
      </c>
    </row>
    <row r="4" spans="1:11" x14ac:dyDescent="0.15">
      <c r="A4" s="19" t="s">
        <v>308</v>
      </c>
      <c r="B4" s="99"/>
      <c r="C4" s="99"/>
      <c r="D4" s="99"/>
      <c r="E4" s="99">
        <v>9.0310000000000006</v>
      </c>
      <c r="F4" s="25"/>
      <c r="G4" s="25"/>
      <c r="H4" s="25"/>
      <c r="I4" s="25"/>
      <c r="J4" s="25"/>
      <c r="K4" s="25"/>
    </row>
    <row r="5" spans="1:11" x14ac:dyDescent="0.15">
      <c r="A5" s="19" t="s">
        <v>309</v>
      </c>
      <c r="B5" s="99">
        <v>-2.4681645616198011E-14</v>
      </c>
      <c r="C5" s="99">
        <v>-23.044999999999998</v>
      </c>
      <c r="D5" s="99">
        <v>21.415999999999997</v>
      </c>
      <c r="E5" s="99">
        <v>-136.58099999999999</v>
      </c>
      <c r="F5" s="25"/>
      <c r="G5" s="25"/>
      <c r="H5" s="25"/>
      <c r="I5" s="25"/>
      <c r="J5" s="25"/>
      <c r="K5" s="25"/>
    </row>
    <row r="6" spans="1:11" ht="11.25" x14ac:dyDescent="0.15">
      <c r="A6" s="19" t="s">
        <v>529</v>
      </c>
      <c r="B6" s="99"/>
      <c r="C6" s="99"/>
      <c r="D6" s="99"/>
      <c r="E6" s="99"/>
      <c r="F6" s="26">
        <v>213.745</v>
      </c>
      <c r="G6" s="26">
        <v>66.783000000000015</v>
      </c>
      <c r="H6" s="26">
        <v>64.182999999999993</v>
      </c>
      <c r="I6" s="26">
        <v>64.182999999999993</v>
      </c>
      <c r="J6" s="26">
        <v>64.182999999999993</v>
      </c>
      <c r="K6" s="26">
        <v>64.182999999999993</v>
      </c>
    </row>
    <row r="7" spans="1:11" x14ac:dyDescent="0.15">
      <c r="A7" s="19" t="s">
        <v>530</v>
      </c>
      <c r="B7" s="26">
        <v>2.4681645616198011E-14</v>
      </c>
      <c r="C7" s="26">
        <v>-20.510999999999814</v>
      </c>
      <c r="D7" s="26">
        <v>-11.323000000000036</v>
      </c>
      <c r="E7" s="26">
        <v>-1.8000000000000398</v>
      </c>
      <c r="F7" s="26">
        <v>-80.222999999999956</v>
      </c>
      <c r="G7" s="26">
        <v>14.563999999999965</v>
      </c>
      <c r="H7" s="26">
        <v>26.912999999999897</v>
      </c>
      <c r="I7" s="26">
        <v>28.677000000000021</v>
      </c>
      <c r="J7" s="26">
        <v>28.677000000000021</v>
      </c>
      <c r="K7" s="26">
        <v>28.677000000000021</v>
      </c>
    </row>
    <row r="8" spans="1:11" x14ac:dyDescent="0.15">
      <c r="A8" s="100" t="s">
        <v>289</v>
      </c>
      <c r="B8" s="172">
        <v>0</v>
      </c>
      <c r="C8" s="172">
        <v>-43.555999999999813</v>
      </c>
      <c r="D8" s="172">
        <v>10.092999999999961</v>
      </c>
      <c r="E8" s="172">
        <v>-129.35000000000002</v>
      </c>
      <c r="F8" s="172">
        <v>133.52200000000005</v>
      </c>
      <c r="G8" s="172">
        <v>81.34699999999998</v>
      </c>
      <c r="H8" s="172">
        <v>91.09599999999989</v>
      </c>
      <c r="I8" s="172">
        <v>92.860000000000014</v>
      </c>
      <c r="J8" s="172">
        <v>92.860000000000014</v>
      </c>
      <c r="K8" s="172">
        <v>92.860000000000014</v>
      </c>
    </row>
    <row r="9" spans="1:11" x14ac:dyDescent="0.15">
      <c r="A9" s="22" t="s">
        <v>531</v>
      </c>
      <c r="B9" s="27">
        <v>459.23099999999999</v>
      </c>
      <c r="C9" s="27">
        <v>1071.4680000000001</v>
      </c>
      <c r="D9" s="27">
        <v>828.303</v>
      </c>
      <c r="E9" s="27">
        <v>825.72199999999998</v>
      </c>
      <c r="F9" s="27">
        <v>1070.529</v>
      </c>
      <c r="G9" s="27">
        <v>1015.754</v>
      </c>
      <c r="H9" s="27">
        <v>1025.5029999999999</v>
      </c>
      <c r="I9" s="27">
        <v>1027.2670000000001</v>
      </c>
      <c r="J9" s="27">
        <v>1027.2670000000001</v>
      </c>
      <c r="K9" s="27">
        <v>1027.2670000000001</v>
      </c>
    </row>
    <row r="10" spans="1:11" x14ac:dyDescent="0.15">
      <c r="A10" s="17"/>
      <c r="B10" s="17"/>
      <c r="C10" s="17"/>
      <c r="D10" s="17"/>
      <c r="E10" s="17"/>
      <c r="F10" s="18"/>
      <c r="G10" s="18"/>
      <c r="H10" s="18"/>
      <c r="I10" s="18"/>
      <c r="J10" s="18"/>
      <c r="K10" s="18"/>
    </row>
    <row r="11" spans="1:11" ht="87.6" customHeight="1" x14ac:dyDescent="0.25">
      <c r="A11" s="318" t="s">
        <v>110</v>
      </c>
      <c r="B11" s="318"/>
      <c r="C11" s="318"/>
      <c r="D11" s="318"/>
      <c r="E11" s="318"/>
      <c r="F11" s="319"/>
      <c r="G11" s="319"/>
      <c r="H11" s="319"/>
      <c r="I11" s="319"/>
      <c r="J11" s="319"/>
      <c r="K11" s="328"/>
    </row>
    <row r="12" spans="1:11" ht="18" customHeight="1" x14ac:dyDescent="0.25">
      <c r="A12" s="300" t="s">
        <v>310</v>
      </c>
      <c r="B12" s="300"/>
      <c r="C12" s="300"/>
      <c r="D12" s="300"/>
      <c r="E12" s="301"/>
      <c r="F12" s="226"/>
      <c r="G12" s="226"/>
      <c r="H12" s="226"/>
      <c r="I12" s="226"/>
      <c r="J12" s="226"/>
      <c r="K12" s="365"/>
    </row>
    <row r="13" spans="1:11" ht="18" customHeight="1" x14ac:dyDescent="0.25">
      <c r="A13" s="15" t="s">
        <v>66</v>
      </c>
      <c r="B13" s="15"/>
      <c r="C13" s="15"/>
      <c r="D13" s="15"/>
      <c r="E13" s="291"/>
      <c r="F13" s="295"/>
      <c r="G13" s="295"/>
      <c r="H13" s="295"/>
      <c r="I13" s="295"/>
      <c r="J13" s="295"/>
      <c r="K13" s="366"/>
    </row>
    <row r="14" spans="1:11" ht="18" customHeight="1" x14ac:dyDescent="0.25">
      <c r="A14" s="203" t="s">
        <v>296</v>
      </c>
      <c r="B14" s="204"/>
      <c r="C14" s="204"/>
      <c r="D14" s="204"/>
      <c r="E14" s="97">
        <v>9.0310000000000006</v>
      </c>
      <c r="F14" s="295"/>
      <c r="G14" s="295"/>
      <c r="H14" s="295"/>
      <c r="I14" s="295"/>
      <c r="J14" s="295"/>
      <c r="K14" s="366"/>
    </row>
    <row r="15" spans="1:11" ht="32.25" customHeight="1" x14ac:dyDescent="0.25">
      <c r="A15" s="291" t="s">
        <v>297</v>
      </c>
      <c r="B15" s="204"/>
      <c r="C15" s="204"/>
      <c r="D15" s="204"/>
      <c r="E15" s="204"/>
      <c r="F15" s="295"/>
      <c r="G15" s="295"/>
      <c r="H15" s="295"/>
      <c r="I15" s="295"/>
      <c r="J15" s="295"/>
      <c r="K15" s="366"/>
    </row>
    <row r="16" spans="1:11" ht="15" customHeight="1" x14ac:dyDescent="0.15">
      <c r="A16" s="203"/>
      <c r="B16" s="204"/>
      <c r="C16" s="204"/>
      <c r="D16" s="204"/>
      <c r="E16" s="204"/>
      <c r="F16" s="18"/>
      <c r="G16" s="18"/>
      <c r="H16" s="18"/>
      <c r="I16" s="18"/>
      <c r="J16" s="18"/>
      <c r="K16" s="18"/>
    </row>
    <row r="17" spans="1:11" ht="15" customHeight="1" x14ac:dyDescent="0.15">
      <c r="A17" s="300" t="s">
        <v>311</v>
      </c>
      <c r="B17" s="301"/>
      <c r="C17" s="301"/>
      <c r="D17" s="301"/>
      <c r="E17" s="302"/>
      <c r="F17" s="214"/>
      <c r="G17" s="214"/>
      <c r="H17" s="214"/>
      <c r="I17" s="214"/>
      <c r="J17" s="214"/>
      <c r="K17" s="214"/>
    </row>
    <row r="18" spans="1:11" ht="15" customHeight="1" x14ac:dyDescent="0.15">
      <c r="A18" s="205" t="s">
        <v>66</v>
      </c>
      <c r="B18" s="291"/>
      <c r="C18" s="291"/>
      <c r="D18" s="291"/>
      <c r="E18" s="291"/>
      <c r="F18" s="18"/>
      <c r="G18" s="18"/>
      <c r="H18" s="18"/>
      <c r="I18" s="18"/>
      <c r="J18" s="18"/>
      <c r="K18" s="18"/>
    </row>
    <row r="19" spans="1:11" ht="15" customHeight="1" x14ac:dyDescent="0.15">
      <c r="A19" s="203" t="s">
        <v>300</v>
      </c>
      <c r="B19" s="204"/>
      <c r="C19" s="97">
        <v>-23.045000000000002</v>
      </c>
      <c r="D19" s="97">
        <v>21.416</v>
      </c>
      <c r="E19" s="97">
        <v>-136.58099999999999</v>
      </c>
      <c r="F19" s="18"/>
      <c r="G19" s="18"/>
      <c r="H19" s="18"/>
      <c r="I19" s="18"/>
      <c r="J19" s="18"/>
      <c r="K19" s="18"/>
    </row>
    <row r="20" spans="1:11" ht="131.25" customHeight="1" x14ac:dyDescent="0.15">
      <c r="A20" s="291" t="s">
        <v>538</v>
      </c>
      <c r="B20" s="204"/>
      <c r="C20" s="204"/>
      <c r="D20" s="204"/>
      <c r="E20" s="204"/>
      <c r="F20" s="18"/>
      <c r="G20" s="18"/>
      <c r="H20" s="18"/>
      <c r="I20" s="18"/>
      <c r="J20" s="18"/>
      <c r="K20" s="18"/>
    </row>
    <row r="21" spans="1:11" ht="15" customHeight="1" x14ac:dyDescent="0.15">
      <c r="A21" s="17"/>
      <c r="B21" s="17"/>
      <c r="C21" s="17"/>
      <c r="D21" s="17"/>
      <c r="E21" s="17"/>
      <c r="F21" s="18"/>
      <c r="G21" s="18"/>
      <c r="H21" s="18"/>
      <c r="I21" s="18"/>
      <c r="J21" s="18"/>
      <c r="K21" s="18"/>
    </row>
    <row r="22" spans="1:11" ht="15" customHeight="1" x14ac:dyDescent="0.25">
      <c r="A22" s="300" t="s">
        <v>509</v>
      </c>
      <c r="B22" s="300"/>
      <c r="C22" s="300"/>
      <c r="D22" s="300"/>
      <c r="E22" s="300"/>
      <c r="F22" s="301"/>
      <c r="G22" s="301"/>
      <c r="H22" s="301"/>
      <c r="I22" s="301"/>
      <c r="J22" s="301"/>
      <c r="K22" s="307"/>
    </row>
    <row r="23" spans="1:11" ht="15" x14ac:dyDescent="0.25">
      <c r="A23" s="281" t="s">
        <v>66</v>
      </c>
      <c r="B23" s="281"/>
      <c r="C23" s="281"/>
      <c r="D23" s="281"/>
      <c r="E23" s="281"/>
      <c r="F23" s="99"/>
      <c r="G23" s="367"/>
      <c r="H23" s="367"/>
      <c r="I23" s="367"/>
      <c r="J23" s="367"/>
      <c r="K23" s="367"/>
    </row>
    <row r="24" spans="1:11" x14ac:dyDescent="0.15">
      <c r="A24" s="100" t="s">
        <v>215</v>
      </c>
      <c r="B24" s="100"/>
      <c r="C24" s="100"/>
      <c r="D24" s="100"/>
      <c r="E24" s="100"/>
      <c r="F24" s="99">
        <v>42.406999999999996</v>
      </c>
      <c r="G24" s="99">
        <v>42.289000000000001</v>
      </c>
      <c r="H24" s="99">
        <v>42.289000000000001</v>
      </c>
      <c r="I24" s="99">
        <v>42.289000000000001</v>
      </c>
      <c r="J24" s="99">
        <v>42.289000000000001</v>
      </c>
      <c r="K24" s="99">
        <v>42.289000000000001</v>
      </c>
    </row>
    <row r="25" spans="1:11" x14ac:dyDescent="0.15">
      <c r="A25" s="100"/>
      <c r="B25" s="100"/>
      <c r="C25" s="100"/>
      <c r="D25" s="100"/>
      <c r="E25" s="100"/>
      <c r="F25" s="99"/>
      <c r="G25" s="99"/>
      <c r="H25" s="99"/>
      <c r="I25" s="99"/>
      <c r="J25" s="99"/>
      <c r="K25" s="99"/>
    </row>
    <row r="26" spans="1:11" x14ac:dyDescent="0.15">
      <c r="A26" s="206" t="s">
        <v>224</v>
      </c>
      <c r="B26" s="206"/>
      <c r="C26" s="206"/>
      <c r="D26" s="206"/>
      <c r="E26" s="206"/>
      <c r="F26" s="99">
        <v>171.33799999999999</v>
      </c>
      <c r="G26" s="99">
        <v>21.893999999999998</v>
      </c>
      <c r="H26" s="99">
        <v>21.893999999999998</v>
      </c>
      <c r="I26" s="99">
        <v>21.893999999999998</v>
      </c>
      <c r="J26" s="99">
        <v>21.893999999999998</v>
      </c>
      <c r="K26" s="99">
        <v>21.893999999999998</v>
      </c>
    </row>
    <row r="27" spans="1:11" ht="171" customHeight="1" x14ac:dyDescent="0.15">
      <c r="A27" s="290" t="s">
        <v>262</v>
      </c>
      <c r="B27" s="290"/>
      <c r="C27" s="290"/>
      <c r="D27" s="290"/>
      <c r="E27" s="290"/>
      <c r="F27" s="99"/>
      <c r="G27" s="99"/>
      <c r="H27" s="99"/>
      <c r="I27" s="99"/>
      <c r="J27" s="99"/>
      <c r="K27" s="99"/>
    </row>
    <row r="28" spans="1:11" x14ac:dyDescent="0.15">
      <c r="A28" s="206"/>
      <c r="B28" s="206"/>
      <c r="C28" s="206"/>
      <c r="D28" s="206"/>
      <c r="E28" s="206"/>
      <c r="F28" s="99"/>
      <c r="G28" s="99"/>
      <c r="H28" s="99"/>
      <c r="I28" s="99"/>
      <c r="J28" s="99"/>
      <c r="K28" s="99"/>
    </row>
    <row r="29" spans="1:11" x14ac:dyDescent="0.15">
      <c r="A29" s="17" t="s">
        <v>67</v>
      </c>
      <c r="B29" s="17"/>
      <c r="C29" s="17"/>
      <c r="D29" s="17"/>
      <c r="E29" s="17"/>
      <c r="F29" s="99"/>
      <c r="G29" s="99"/>
      <c r="H29" s="99"/>
      <c r="I29" s="99"/>
      <c r="J29" s="99"/>
      <c r="K29" s="99"/>
    </row>
    <row r="30" spans="1:11" x14ac:dyDescent="0.15">
      <c r="A30" s="100" t="s">
        <v>216</v>
      </c>
      <c r="B30" s="100"/>
      <c r="C30" s="100"/>
      <c r="D30" s="100"/>
      <c r="E30" s="100"/>
      <c r="F30" s="99"/>
      <c r="G30" s="99">
        <v>2.6</v>
      </c>
      <c r="H30" s="99"/>
      <c r="I30" s="99"/>
      <c r="J30" s="99"/>
      <c r="K30" s="99"/>
    </row>
    <row r="31" spans="1:11" ht="52.5" x14ac:dyDescent="0.15">
      <c r="A31" s="290" t="s">
        <v>285</v>
      </c>
      <c r="B31" s="290"/>
      <c r="C31" s="290"/>
      <c r="D31" s="290"/>
      <c r="E31" s="290"/>
      <c r="F31" s="99"/>
      <c r="G31" s="99"/>
      <c r="H31" s="99"/>
      <c r="I31" s="99"/>
      <c r="J31" s="99"/>
      <c r="K31" s="99"/>
    </row>
    <row r="32" spans="1:11" x14ac:dyDescent="0.15">
      <c r="A32" s="290"/>
      <c r="B32" s="290"/>
      <c r="C32" s="290"/>
      <c r="D32" s="290"/>
      <c r="E32" s="290"/>
      <c r="F32" s="99"/>
      <c r="G32" s="99"/>
      <c r="H32" s="99"/>
      <c r="I32" s="99"/>
      <c r="J32" s="99"/>
      <c r="K32" s="99"/>
    </row>
    <row r="33" spans="1:11" ht="15" x14ac:dyDescent="0.25">
      <c r="A33" s="300" t="s">
        <v>506</v>
      </c>
      <c r="B33" s="300"/>
      <c r="C33" s="300"/>
      <c r="D33" s="300"/>
      <c r="E33" s="300"/>
      <c r="F33" s="301"/>
      <c r="G33" s="301"/>
      <c r="H33" s="301"/>
      <c r="I33" s="301"/>
      <c r="J33" s="301"/>
      <c r="K33" s="307"/>
    </row>
    <row r="34" spans="1:11" x14ac:dyDescent="0.15">
      <c r="A34" s="17" t="s">
        <v>66</v>
      </c>
      <c r="B34" s="290"/>
      <c r="C34" s="290"/>
      <c r="D34" s="290"/>
      <c r="E34" s="290"/>
      <c r="F34" s="99"/>
      <c r="G34" s="99"/>
      <c r="H34" s="99"/>
      <c r="I34" s="99"/>
      <c r="J34" s="99"/>
      <c r="K34" s="99"/>
    </row>
    <row r="35" spans="1:11" x14ac:dyDescent="0.15">
      <c r="A35" s="203" t="s">
        <v>303</v>
      </c>
      <c r="B35" s="290"/>
      <c r="C35" s="35">
        <v>-20.510999999999999</v>
      </c>
      <c r="D35" s="35">
        <v>-11.323</v>
      </c>
      <c r="E35" s="35">
        <v>-1.8</v>
      </c>
      <c r="F35" s="99">
        <v>-80.222999999999999</v>
      </c>
      <c r="G35" s="99">
        <v>-6.1379999999999999</v>
      </c>
      <c r="H35" s="99">
        <v>-6.1379999999999999</v>
      </c>
      <c r="I35" s="99">
        <v>-6.1379999999999999</v>
      </c>
      <c r="J35" s="99">
        <v>-6.1379999999999999</v>
      </c>
      <c r="K35" s="99">
        <v>-6.1379999999999999</v>
      </c>
    </row>
    <row r="36" spans="1:11" ht="60.75" customHeight="1" x14ac:dyDescent="0.15">
      <c r="A36" s="290" t="s">
        <v>539</v>
      </c>
      <c r="B36" s="290"/>
      <c r="C36" s="35"/>
      <c r="D36" s="35"/>
      <c r="E36" s="35"/>
      <c r="F36" s="99"/>
      <c r="G36" s="99"/>
      <c r="H36" s="99"/>
      <c r="I36" s="99"/>
      <c r="J36" s="99"/>
      <c r="K36" s="99"/>
    </row>
    <row r="37" spans="1:11" x14ac:dyDescent="0.15">
      <c r="A37" s="203"/>
      <c r="B37" s="290"/>
      <c r="C37" s="35"/>
      <c r="D37" s="35"/>
      <c r="E37" s="35"/>
      <c r="F37" s="99"/>
      <c r="G37" s="99"/>
      <c r="H37" s="99"/>
      <c r="I37" s="99"/>
      <c r="J37" s="99"/>
      <c r="K37" s="99"/>
    </row>
    <row r="38" spans="1:11" x14ac:dyDescent="0.15">
      <c r="A38" s="216" t="s">
        <v>67</v>
      </c>
      <c r="B38" s="290"/>
      <c r="C38" s="35"/>
      <c r="D38" s="35"/>
      <c r="E38" s="35"/>
      <c r="F38" s="99"/>
      <c r="G38" s="99"/>
      <c r="H38" s="99"/>
      <c r="I38" s="99"/>
      <c r="J38" s="99"/>
      <c r="K38" s="99"/>
    </row>
    <row r="39" spans="1:11" x14ac:dyDescent="0.15">
      <c r="A39" s="282" t="s">
        <v>371</v>
      </c>
      <c r="B39" s="290"/>
      <c r="C39" s="35"/>
      <c r="D39" s="35"/>
      <c r="E39" s="35"/>
      <c r="F39" s="99"/>
      <c r="G39" s="99">
        <v>19.204000000000001</v>
      </c>
      <c r="H39" s="99">
        <v>19.204000000000001</v>
      </c>
      <c r="I39" s="99">
        <v>19.204000000000001</v>
      </c>
      <c r="J39" s="99">
        <v>19.204000000000001</v>
      </c>
      <c r="K39" s="99">
        <v>19.204000000000001</v>
      </c>
    </row>
    <row r="40" spans="1:11" ht="46.5" customHeight="1" x14ac:dyDescent="0.15">
      <c r="A40" s="290" t="s">
        <v>395</v>
      </c>
      <c r="B40" s="290"/>
      <c r="C40" s="35"/>
      <c r="D40" s="35"/>
      <c r="E40" s="35"/>
      <c r="F40" s="99"/>
      <c r="G40" s="99"/>
      <c r="H40" s="99"/>
      <c r="I40" s="99"/>
      <c r="J40" s="99"/>
      <c r="K40" s="99"/>
    </row>
    <row r="41" spans="1:11" x14ac:dyDescent="0.15">
      <c r="A41" s="282"/>
      <c r="B41" s="290"/>
      <c r="C41" s="35"/>
      <c r="D41" s="35"/>
      <c r="E41" s="35"/>
      <c r="F41" s="99"/>
      <c r="G41" s="99"/>
      <c r="H41" s="99"/>
      <c r="I41" s="99"/>
      <c r="J41" s="99"/>
      <c r="K41" s="99"/>
    </row>
    <row r="42" spans="1:11" ht="21" x14ac:dyDescent="0.15">
      <c r="A42" s="110" t="s">
        <v>370</v>
      </c>
      <c r="B42" s="290"/>
      <c r="C42" s="35"/>
      <c r="D42" s="35"/>
      <c r="E42" s="35"/>
      <c r="F42" s="99"/>
      <c r="G42" s="99"/>
      <c r="H42" s="99">
        <v>13.847</v>
      </c>
      <c r="I42" s="99">
        <v>15.611000000000001</v>
      </c>
      <c r="J42" s="99">
        <v>15.611000000000001</v>
      </c>
      <c r="K42" s="99">
        <v>15.611000000000001</v>
      </c>
    </row>
    <row r="43" spans="1:11" ht="42" x14ac:dyDescent="0.15">
      <c r="A43" s="103" t="s">
        <v>397</v>
      </c>
      <c r="B43" s="290"/>
      <c r="C43" s="35"/>
      <c r="D43" s="35"/>
      <c r="E43" s="35"/>
      <c r="F43" s="99"/>
      <c r="G43" s="99"/>
      <c r="H43" s="99"/>
      <c r="I43" s="99"/>
      <c r="J43" s="99"/>
      <c r="K43" s="99"/>
    </row>
    <row r="44" spans="1:11" x14ac:dyDescent="0.15">
      <c r="A44" s="110"/>
      <c r="B44" s="290"/>
      <c r="C44" s="35"/>
      <c r="D44" s="35"/>
      <c r="E44" s="35"/>
      <c r="F44" s="99"/>
      <c r="G44" s="99"/>
      <c r="H44" s="99"/>
      <c r="I44" s="99"/>
      <c r="J44" s="99"/>
      <c r="K44" s="99"/>
    </row>
    <row r="45" spans="1:11" x14ac:dyDescent="0.15">
      <c r="A45" s="282" t="s">
        <v>306</v>
      </c>
      <c r="B45" s="290"/>
      <c r="C45" s="35"/>
      <c r="D45" s="35"/>
      <c r="E45" s="35"/>
      <c r="F45" s="99"/>
      <c r="G45" s="99">
        <v>1.498</v>
      </c>
      <c r="H45" s="99"/>
      <c r="I45" s="99"/>
      <c r="J45" s="99"/>
      <c r="K45" s="99"/>
    </row>
    <row r="46" spans="1:11" ht="52.5" x14ac:dyDescent="0.15">
      <c r="A46" s="291" t="s">
        <v>503</v>
      </c>
      <c r="B46" s="290"/>
      <c r="C46" s="35"/>
      <c r="D46" s="35"/>
      <c r="E46" s="35"/>
      <c r="F46" s="99"/>
      <c r="G46" s="99"/>
      <c r="H46" s="99"/>
      <c r="I46" s="99"/>
      <c r="J46" s="99"/>
      <c r="K46" s="99"/>
    </row>
    <row r="47" spans="1:11" x14ac:dyDescent="0.15">
      <c r="A47" s="177"/>
      <c r="B47" s="177"/>
      <c r="C47" s="177"/>
      <c r="D47" s="177"/>
      <c r="E47" s="177"/>
      <c r="F47" s="21"/>
      <c r="G47" s="21"/>
      <c r="H47" s="21"/>
      <c r="I47" s="21"/>
      <c r="J47" s="21"/>
      <c r="K47" s="21"/>
    </row>
    <row r="48" spans="1:11" x14ac:dyDescent="0.15">
      <c r="A48" s="3"/>
      <c r="B48" s="1"/>
      <c r="C48" s="1"/>
      <c r="D48" s="1"/>
      <c r="E48" s="1"/>
      <c r="F48" s="1"/>
      <c r="G48" s="1"/>
      <c r="H48" s="1"/>
      <c r="I48" s="1"/>
      <c r="J48" s="1"/>
      <c r="K48" s="1"/>
    </row>
    <row r="49" spans="1:11" x14ac:dyDescent="0.15">
      <c r="A49" s="3"/>
      <c r="B49" s="324"/>
      <c r="C49" s="324"/>
      <c r="D49" s="324"/>
      <c r="E49" s="324"/>
      <c r="F49" s="324"/>
      <c r="G49" s="324"/>
      <c r="H49" s="324"/>
      <c r="I49" s="324"/>
      <c r="J49" s="324"/>
      <c r="K49" s="324"/>
    </row>
  </sheetData>
  <mergeCells count="6">
    <mergeCell ref="A33:K33"/>
    <mergeCell ref="A1:K1"/>
    <mergeCell ref="A11:K11"/>
    <mergeCell ref="A22:K22"/>
    <mergeCell ref="A12:E12"/>
    <mergeCell ref="A17:E17"/>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FB0EC-EBBD-4470-B006-FACDBB7B6CFE}">
  <sheetPr>
    <tabColor theme="9" tint="0.59999389629810485"/>
  </sheetPr>
  <dimension ref="A1:K65"/>
  <sheetViews>
    <sheetView topLeftCell="A28" workbookViewId="0">
      <selection activeCell="K9" sqref="K9"/>
    </sheetView>
  </sheetViews>
  <sheetFormatPr defaultColWidth="9.140625" defaultRowHeight="10.5" x14ac:dyDescent="0.15"/>
  <cols>
    <col min="1" max="1" width="60.7109375" style="5" bestFit="1" customWidth="1"/>
    <col min="2" max="11" width="8.140625" style="5" customWidth="1"/>
    <col min="12" max="16384" width="9.140625" style="5"/>
  </cols>
  <sheetData>
    <row r="1" spans="1:11" x14ac:dyDescent="0.15">
      <c r="A1" s="299" t="s">
        <v>183</v>
      </c>
      <c r="B1" s="299"/>
      <c r="C1" s="299"/>
      <c r="D1" s="299"/>
      <c r="E1" s="299"/>
      <c r="F1" s="299"/>
      <c r="G1" s="299"/>
      <c r="H1" s="299"/>
      <c r="I1" s="299"/>
      <c r="J1" s="299"/>
      <c r="K1" s="299"/>
    </row>
    <row r="2" spans="1:11" x14ac:dyDescent="0.15">
      <c r="A2" s="16"/>
      <c r="B2" s="16">
        <v>2021</v>
      </c>
      <c r="C2" s="16">
        <v>2022</v>
      </c>
      <c r="D2" s="16">
        <v>2023</v>
      </c>
      <c r="E2" s="16">
        <v>2024</v>
      </c>
      <c r="F2" s="16">
        <v>2025</v>
      </c>
      <c r="G2" s="16">
        <v>2026</v>
      </c>
      <c r="H2" s="16">
        <v>2027</v>
      </c>
      <c r="I2" s="16">
        <v>2028</v>
      </c>
      <c r="J2" s="16">
        <v>2029</v>
      </c>
      <c r="K2" s="16">
        <v>2030</v>
      </c>
    </row>
    <row r="3" spans="1:11" x14ac:dyDescent="0.15">
      <c r="A3" s="17" t="s">
        <v>212</v>
      </c>
      <c r="B3" s="96">
        <v>0</v>
      </c>
      <c r="C3" s="96">
        <v>0</v>
      </c>
      <c r="D3" s="96">
        <v>36.924999999999997</v>
      </c>
      <c r="E3" s="96">
        <v>235.529</v>
      </c>
      <c r="F3" s="96">
        <v>232.82599999999999</v>
      </c>
      <c r="G3" s="96">
        <v>514.87199999999996</v>
      </c>
      <c r="H3" s="96">
        <v>397.79</v>
      </c>
      <c r="I3" s="96">
        <v>0</v>
      </c>
      <c r="J3" s="96">
        <v>0</v>
      </c>
      <c r="K3" s="96">
        <v>0</v>
      </c>
    </row>
    <row r="4" spans="1:11" x14ac:dyDescent="0.15">
      <c r="A4" s="19" t="s">
        <v>308</v>
      </c>
      <c r="B4" s="99"/>
      <c r="C4" s="99"/>
      <c r="D4" s="99"/>
      <c r="E4" s="99">
        <v>1.1499999999999999</v>
      </c>
      <c r="F4" s="96"/>
      <c r="G4" s="96"/>
      <c r="H4" s="96"/>
      <c r="I4" s="96"/>
      <c r="J4" s="96"/>
      <c r="K4" s="96"/>
    </row>
    <row r="5" spans="1:11" x14ac:dyDescent="0.15">
      <c r="A5" s="19" t="s">
        <v>309</v>
      </c>
      <c r="B5" s="99">
        <v>0</v>
      </c>
      <c r="C5" s="99">
        <v>0</v>
      </c>
      <c r="D5" s="99">
        <v>-5.9359999999999928</v>
      </c>
      <c r="E5" s="99">
        <v>-12.400000000000057</v>
      </c>
      <c r="F5" s="96"/>
      <c r="G5" s="96"/>
      <c r="H5" s="96"/>
      <c r="I5" s="96"/>
      <c r="J5" s="96"/>
      <c r="K5" s="96"/>
    </row>
    <row r="6" spans="1:11" ht="11.25" x14ac:dyDescent="0.15">
      <c r="A6" s="19" t="s">
        <v>213</v>
      </c>
      <c r="B6" s="99"/>
      <c r="C6" s="99"/>
      <c r="D6" s="99"/>
      <c r="E6" s="99"/>
      <c r="F6" s="97">
        <v>0.48199999999999932</v>
      </c>
      <c r="G6" s="97">
        <v>-272.20799999999997</v>
      </c>
      <c r="H6" s="97">
        <v>7.2690000000000055</v>
      </c>
      <c r="I6" s="97">
        <v>180</v>
      </c>
      <c r="J6" s="97">
        <v>0</v>
      </c>
      <c r="K6" s="97">
        <v>0</v>
      </c>
    </row>
    <row r="7" spans="1:11" x14ac:dyDescent="0.15">
      <c r="A7" s="19" t="s">
        <v>288</v>
      </c>
      <c r="B7" s="26">
        <v>0</v>
      </c>
      <c r="C7" s="26">
        <v>0</v>
      </c>
      <c r="D7" s="26">
        <v>-6.4580000000000055</v>
      </c>
      <c r="E7" s="26">
        <v>-87.735999999999933</v>
      </c>
      <c r="F7" s="26">
        <v>28.5</v>
      </c>
      <c r="G7" s="26">
        <v>-67.5</v>
      </c>
      <c r="H7" s="26">
        <v>177.35099999999994</v>
      </c>
      <c r="I7" s="26">
        <v>433.90200000000004</v>
      </c>
      <c r="J7" s="26">
        <v>0</v>
      </c>
      <c r="K7" s="26">
        <v>0</v>
      </c>
    </row>
    <row r="8" spans="1:11" x14ac:dyDescent="0.15">
      <c r="A8" s="100" t="s">
        <v>289</v>
      </c>
      <c r="B8" s="172">
        <v>0</v>
      </c>
      <c r="C8" s="172">
        <v>0</v>
      </c>
      <c r="D8" s="172">
        <v>-12.393999999999998</v>
      </c>
      <c r="E8" s="172">
        <v>-98.98599999999999</v>
      </c>
      <c r="F8" s="172">
        <v>28.981999999999999</v>
      </c>
      <c r="G8" s="172">
        <v>-339.70799999999997</v>
      </c>
      <c r="H8" s="172">
        <v>184.61999999999995</v>
      </c>
      <c r="I8" s="172">
        <v>613.90200000000004</v>
      </c>
      <c r="J8" s="172">
        <v>0</v>
      </c>
      <c r="K8" s="172">
        <v>0</v>
      </c>
    </row>
    <row r="9" spans="1:11" x14ac:dyDescent="0.15">
      <c r="A9" s="22" t="s">
        <v>290</v>
      </c>
      <c r="B9" s="27">
        <v>0</v>
      </c>
      <c r="C9" s="27">
        <v>0</v>
      </c>
      <c r="D9" s="27">
        <v>24.530999999999999</v>
      </c>
      <c r="E9" s="27">
        <v>136.54300000000001</v>
      </c>
      <c r="F9" s="27">
        <v>261.80799999999999</v>
      </c>
      <c r="G9" s="27">
        <v>175.16399999999999</v>
      </c>
      <c r="H9" s="27">
        <v>582.41</v>
      </c>
      <c r="I9" s="27">
        <v>613.90200000000004</v>
      </c>
      <c r="J9" s="27">
        <v>0</v>
      </c>
      <c r="K9" s="27">
        <v>0</v>
      </c>
    </row>
    <row r="10" spans="1:11" x14ac:dyDescent="0.15">
      <c r="A10" s="15"/>
      <c r="B10" s="15"/>
      <c r="C10" s="15"/>
      <c r="D10" s="15"/>
      <c r="E10" s="15"/>
      <c r="F10" s="15"/>
      <c r="G10" s="15"/>
      <c r="H10" s="15"/>
      <c r="I10" s="18"/>
      <c r="J10" s="18"/>
      <c r="K10" s="18"/>
    </row>
    <row r="11" spans="1:11" x14ac:dyDescent="0.15">
      <c r="A11" s="320" t="s">
        <v>184</v>
      </c>
      <c r="B11" s="320"/>
      <c r="C11" s="320"/>
      <c r="D11" s="320"/>
      <c r="E11" s="320"/>
      <c r="F11" s="321"/>
      <c r="G11" s="321"/>
      <c r="H11" s="321"/>
      <c r="I11" s="321"/>
      <c r="J11" s="321"/>
      <c r="K11" s="321"/>
    </row>
    <row r="12" spans="1:11" x14ac:dyDescent="0.15">
      <c r="A12" s="305" t="s">
        <v>185</v>
      </c>
      <c r="B12" s="305"/>
      <c r="C12" s="305"/>
      <c r="D12" s="305"/>
      <c r="E12" s="305"/>
      <c r="F12" s="306"/>
      <c r="G12" s="306"/>
      <c r="H12" s="306"/>
      <c r="I12" s="306"/>
      <c r="J12" s="306"/>
      <c r="K12" s="306"/>
    </row>
    <row r="13" spans="1:11" x14ac:dyDescent="0.15">
      <c r="A13" s="70"/>
      <c r="B13" s="70"/>
      <c r="C13" s="70"/>
      <c r="D13" s="70"/>
      <c r="E13" s="70"/>
      <c r="F13" s="15"/>
      <c r="G13" s="15"/>
      <c r="H13" s="15"/>
      <c r="I13" s="18"/>
      <c r="J13" s="18"/>
      <c r="K13" s="18"/>
    </row>
    <row r="14" spans="1:11" x14ac:dyDescent="0.15">
      <c r="A14" s="300" t="s">
        <v>310</v>
      </c>
      <c r="B14" s="300"/>
      <c r="C14" s="300"/>
      <c r="D14" s="300"/>
      <c r="E14" s="301"/>
      <c r="F14" s="22"/>
      <c r="G14" s="22"/>
      <c r="H14" s="22"/>
      <c r="I14" s="214"/>
      <c r="J14" s="214"/>
      <c r="K14" s="214"/>
    </row>
    <row r="15" spans="1:11" x14ac:dyDescent="0.15">
      <c r="A15" s="15" t="s">
        <v>67</v>
      </c>
      <c r="B15" s="15"/>
      <c r="C15" s="15"/>
      <c r="D15" s="15"/>
      <c r="E15" s="219"/>
      <c r="F15" s="15"/>
      <c r="G15" s="15"/>
      <c r="H15" s="15"/>
      <c r="I15" s="18"/>
      <c r="J15" s="18"/>
      <c r="K15" s="18"/>
    </row>
    <row r="16" spans="1:11" x14ac:dyDescent="0.15">
      <c r="A16" s="203" t="s">
        <v>364</v>
      </c>
      <c r="B16" s="97"/>
      <c r="C16" s="97"/>
      <c r="D16" s="97"/>
      <c r="E16" s="207">
        <v>1.1499999999999999</v>
      </c>
      <c r="F16" s="15"/>
      <c r="G16" s="15"/>
      <c r="H16" s="15"/>
      <c r="I16" s="18"/>
      <c r="J16" s="18"/>
      <c r="K16" s="18"/>
    </row>
    <row r="17" spans="1:11" ht="63" x14ac:dyDescent="0.15">
      <c r="A17" s="219" t="s">
        <v>365</v>
      </c>
      <c r="B17" s="204"/>
      <c r="C17" s="204"/>
      <c r="D17" s="204"/>
      <c r="E17" s="204"/>
      <c r="F17" s="15"/>
      <c r="G17" s="15"/>
      <c r="H17" s="15"/>
      <c r="I17" s="18"/>
      <c r="J17" s="18"/>
      <c r="K17" s="18"/>
    </row>
    <row r="18" spans="1:11" x14ac:dyDescent="0.15">
      <c r="A18" s="203"/>
      <c r="B18" s="204"/>
      <c r="C18" s="204"/>
      <c r="D18" s="204"/>
      <c r="E18" s="204"/>
      <c r="F18" s="15"/>
      <c r="G18" s="15"/>
      <c r="H18" s="15"/>
      <c r="I18" s="18"/>
      <c r="J18" s="18"/>
      <c r="K18" s="18"/>
    </row>
    <row r="19" spans="1:11" x14ac:dyDescent="0.15">
      <c r="A19" s="300" t="s">
        <v>311</v>
      </c>
      <c r="B19" s="301"/>
      <c r="C19" s="301"/>
      <c r="D19" s="301"/>
      <c r="E19" s="302"/>
      <c r="F19" s="22"/>
      <c r="G19" s="22"/>
      <c r="H19" s="22"/>
      <c r="I19" s="214"/>
      <c r="J19" s="214"/>
      <c r="K19" s="214"/>
    </row>
    <row r="20" spans="1:11" x14ac:dyDescent="0.15">
      <c r="A20" s="205" t="s">
        <v>66</v>
      </c>
      <c r="B20" s="219"/>
      <c r="C20" s="219"/>
      <c r="D20" s="219"/>
      <c r="E20" s="219"/>
      <c r="F20" s="15"/>
      <c r="G20" s="15"/>
      <c r="H20" s="15"/>
      <c r="I20" s="18"/>
      <c r="J20" s="18"/>
      <c r="K20" s="18"/>
    </row>
    <row r="21" spans="1:11" x14ac:dyDescent="0.15">
      <c r="A21" s="203" t="s">
        <v>300</v>
      </c>
      <c r="B21" s="204"/>
      <c r="C21" s="204"/>
      <c r="D21" s="97">
        <v>-5.9359999999999999</v>
      </c>
      <c r="E21" s="97">
        <v>-12.4</v>
      </c>
      <c r="F21" s="15"/>
      <c r="G21" s="15"/>
      <c r="H21" s="15"/>
      <c r="I21" s="18"/>
      <c r="J21" s="18"/>
      <c r="K21" s="18"/>
    </row>
    <row r="22" spans="1:11" ht="21" x14ac:dyDescent="0.15">
      <c r="A22" s="219" t="s">
        <v>366</v>
      </c>
      <c r="B22" s="204"/>
      <c r="C22" s="204"/>
      <c r="D22" s="204"/>
      <c r="E22" s="204"/>
      <c r="F22" s="15"/>
      <c r="G22" s="15"/>
      <c r="H22" s="15"/>
      <c r="I22" s="18"/>
      <c r="J22" s="18"/>
      <c r="K22" s="18"/>
    </row>
    <row r="23" spans="1:11" x14ac:dyDescent="0.15">
      <c r="A23" s="70"/>
      <c r="B23" s="70"/>
      <c r="C23" s="70"/>
      <c r="D23" s="70"/>
      <c r="E23" s="70"/>
      <c r="F23" s="15"/>
      <c r="G23" s="15"/>
      <c r="H23" s="15"/>
      <c r="I23" s="18"/>
      <c r="J23" s="18"/>
      <c r="K23" s="18"/>
    </row>
    <row r="24" spans="1:11" x14ac:dyDescent="0.15">
      <c r="A24" s="300" t="s">
        <v>214</v>
      </c>
      <c r="B24" s="300"/>
      <c r="C24" s="300"/>
      <c r="D24" s="300"/>
      <c r="E24" s="300"/>
      <c r="F24" s="301"/>
      <c r="G24" s="301"/>
      <c r="H24" s="301"/>
      <c r="I24" s="301"/>
      <c r="J24" s="301"/>
      <c r="K24" s="302"/>
    </row>
    <row r="25" spans="1:11" x14ac:dyDescent="0.15">
      <c r="A25" s="34" t="s">
        <v>66</v>
      </c>
      <c r="B25" s="34"/>
      <c r="C25" s="34"/>
      <c r="D25" s="34"/>
      <c r="E25" s="34"/>
      <c r="F25" s="24"/>
      <c r="G25" s="168"/>
      <c r="H25" s="168"/>
      <c r="I25" s="168"/>
      <c r="J25" s="168"/>
      <c r="K25" s="168"/>
    </row>
    <row r="26" spans="1:11" x14ac:dyDescent="0.15">
      <c r="A26" s="36" t="s">
        <v>215</v>
      </c>
      <c r="B26" s="178"/>
      <c r="C26" s="178"/>
      <c r="D26" s="178"/>
      <c r="E26" s="178"/>
      <c r="F26" s="24">
        <v>10.981999999999999</v>
      </c>
      <c r="G26" s="24">
        <v>24.286999999999999</v>
      </c>
      <c r="H26" s="24">
        <v>18.763999999999999</v>
      </c>
      <c r="I26" s="24"/>
      <c r="J26" s="24"/>
      <c r="K26" s="24"/>
    </row>
    <row r="27" spans="1:11" x14ac:dyDescent="0.15">
      <c r="A27" s="169"/>
      <c r="B27" s="212"/>
      <c r="C27" s="212"/>
      <c r="D27" s="212"/>
      <c r="E27" s="212"/>
      <c r="F27" s="24"/>
      <c r="G27" s="24"/>
      <c r="H27" s="24"/>
      <c r="I27" s="24"/>
      <c r="J27" s="24"/>
      <c r="K27" s="24"/>
    </row>
    <row r="28" spans="1:11" x14ac:dyDescent="0.15">
      <c r="A28" s="14" t="s">
        <v>67</v>
      </c>
      <c r="B28" s="14"/>
      <c r="C28" s="14"/>
      <c r="D28" s="14"/>
      <c r="E28" s="14"/>
      <c r="F28" s="24"/>
      <c r="G28" s="24"/>
      <c r="H28" s="24"/>
      <c r="I28" s="24"/>
      <c r="J28" s="24"/>
      <c r="K28" s="24"/>
    </row>
    <row r="29" spans="1:11" x14ac:dyDescent="0.15">
      <c r="A29" s="36" t="s">
        <v>225</v>
      </c>
      <c r="B29" s="178"/>
      <c r="C29" s="178"/>
      <c r="D29" s="178"/>
      <c r="E29" s="178"/>
      <c r="F29" s="24">
        <v>-10.5</v>
      </c>
      <c r="G29" s="24">
        <v>-11</v>
      </c>
      <c r="H29" s="24">
        <v>-11</v>
      </c>
      <c r="I29" s="24"/>
      <c r="J29" s="24"/>
      <c r="K29" s="24"/>
    </row>
    <row r="30" spans="1:11" ht="105" x14ac:dyDescent="0.15">
      <c r="A30" s="171" t="s">
        <v>248</v>
      </c>
      <c r="B30" s="212"/>
      <c r="C30" s="212"/>
      <c r="D30" s="212"/>
      <c r="E30" s="212"/>
      <c r="F30" s="24"/>
      <c r="G30" s="24"/>
      <c r="H30" s="24"/>
      <c r="I30" s="24"/>
      <c r="J30" s="24"/>
      <c r="K30" s="24"/>
    </row>
    <row r="31" spans="1:11" x14ac:dyDescent="0.15">
      <c r="A31" s="36"/>
      <c r="B31" s="178"/>
      <c r="C31" s="178"/>
      <c r="D31" s="178"/>
      <c r="E31" s="178"/>
      <c r="F31" s="24"/>
      <c r="G31" s="24"/>
      <c r="H31" s="24"/>
      <c r="I31" s="24"/>
      <c r="J31" s="24"/>
      <c r="K31" s="24"/>
    </row>
    <row r="32" spans="1:11" x14ac:dyDescent="0.15">
      <c r="A32" s="36" t="s">
        <v>182</v>
      </c>
      <c r="B32" s="178"/>
      <c r="C32" s="178"/>
      <c r="D32" s="178"/>
      <c r="E32" s="178"/>
      <c r="F32" s="24"/>
      <c r="G32" s="24">
        <v>-105</v>
      </c>
      <c r="H32" s="24"/>
      <c r="I32" s="24"/>
      <c r="J32" s="24"/>
      <c r="K32" s="24"/>
    </row>
    <row r="33" spans="1:11" ht="42" x14ac:dyDescent="0.15">
      <c r="A33" s="171" t="s">
        <v>246</v>
      </c>
      <c r="B33" s="212"/>
      <c r="C33" s="212"/>
      <c r="D33" s="212"/>
      <c r="E33" s="212"/>
      <c r="F33" s="24"/>
      <c r="G33" s="24"/>
      <c r="H33" s="24"/>
      <c r="I33" s="24"/>
      <c r="J33" s="24"/>
      <c r="K33" s="24"/>
    </row>
    <row r="34" spans="1:11" x14ac:dyDescent="0.15">
      <c r="A34" s="36"/>
      <c r="B34" s="178"/>
      <c r="C34" s="178"/>
      <c r="D34" s="178"/>
      <c r="E34" s="178"/>
      <c r="F34" s="24"/>
      <c r="G34" s="24"/>
      <c r="H34" s="24"/>
      <c r="I34" s="24"/>
      <c r="J34" s="24"/>
      <c r="K34" s="24"/>
    </row>
    <row r="35" spans="1:11" x14ac:dyDescent="0.15">
      <c r="A35" s="36" t="s">
        <v>226</v>
      </c>
      <c r="B35" s="178"/>
      <c r="C35" s="178"/>
      <c r="D35" s="178"/>
      <c r="E35" s="178"/>
      <c r="F35" s="24"/>
      <c r="G35" s="24">
        <v>-180</v>
      </c>
      <c r="H35" s="24"/>
      <c r="I35" s="24">
        <v>180</v>
      </c>
      <c r="J35" s="24"/>
      <c r="K35" s="24"/>
    </row>
    <row r="36" spans="1:11" ht="31.5" x14ac:dyDescent="0.15">
      <c r="A36" s="171" t="s">
        <v>247</v>
      </c>
      <c r="B36" s="212"/>
      <c r="C36" s="212"/>
      <c r="D36" s="212"/>
      <c r="E36" s="212"/>
      <c r="F36" s="24"/>
      <c r="G36" s="24"/>
      <c r="H36" s="24"/>
      <c r="I36" s="24"/>
      <c r="J36" s="24"/>
      <c r="K36" s="24"/>
    </row>
    <row r="37" spans="1:11" x14ac:dyDescent="0.15">
      <c r="A37" s="171"/>
      <c r="B37" s="212"/>
      <c r="C37" s="212"/>
      <c r="D37" s="212"/>
      <c r="E37" s="212"/>
      <c r="F37" s="24"/>
      <c r="G37" s="24"/>
      <c r="H37" s="24"/>
      <c r="I37" s="24"/>
      <c r="J37" s="24"/>
      <c r="K37" s="24"/>
    </row>
    <row r="38" spans="1:11" x14ac:dyDescent="0.15">
      <c r="A38" s="178" t="s">
        <v>175</v>
      </c>
      <c r="B38" s="178"/>
      <c r="C38" s="178"/>
      <c r="D38" s="178"/>
      <c r="E38" s="178"/>
      <c r="F38" s="24"/>
      <c r="G38" s="24"/>
      <c r="H38" s="24"/>
      <c r="I38" s="24"/>
      <c r="J38" s="24"/>
      <c r="K38" s="24"/>
    </row>
    <row r="39" spans="1:11" x14ac:dyDescent="0.15">
      <c r="A39" s="32" t="s">
        <v>270</v>
      </c>
      <c r="B39" s="32"/>
      <c r="C39" s="32"/>
      <c r="D39" s="32"/>
      <c r="E39" s="32"/>
      <c r="F39" s="24"/>
      <c r="G39" s="24">
        <v>-0.495</v>
      </c>
      <c r="H39" s="24">
        <v>-0.495</v>
      </c>
      <c r="I39" s="24"/>
      <c r="J39" s="24"/>
      <c r="K39" s="24"/>
    </row>
    <row r="40" spans="1:11" x14ac:dyDescent="0.15">
      <c r="A40" s="32"/>
      <c r="B40" s="32"/>
      <c r="C40" s="32"/>
      <c r="D40" s="32"/>
      <c r="E40" s="32"/>
      <c r="F40" s="24"/>
      <c r="G40" s="24"/>
      <c r="H40" s="24"/>
      <c r="I40" s="24"/>
      <c r="J40" s="24"/>
      <c r="K40" s="24"/>
    </row>
    <row r="41" spans="1:11" ht="15" x14ac:dyDescent="0.25">
      <c r="A41" s="300" t="s">
        <v>302</v>
      </c>
      <c r="B41" s="300"/>
      <c r="C41" s="300"/>
      <c r="D41" s="300"/>
      <c r="E41" s="300"/>
      <c r="F41" s="301"/>
      <c r="G41" s="301"/>
      <c r="H41" s="301"/>
      <c r="I41" s="301"/>
      <c r="J41" s="301"/>
      <c r="K41" s="309"/>
    </row>
    <row r="42" spans="1:11" x14ac:dyDescent="0.15">
      <c r="A42" s="14" t="s">
        <v>66</v>
      </c>
      <c r="B42" s="32"/>
      <c r="C42" s="32"/>
      <c r="D42" s="32"/>
      <c r="E42" s="32"/>
      <c r="F42" s="24"/>
      <c r="G42" s="24"/>
      <c r="H42" s="24"/>
      <c r="I42" s="24"/>
      <c r="J42" s="24"/>
      <c r="K42" s="24"/>
    </row>
    <row r="43" spans="1:11" x14ac:dyDescent="0.15">
      <c r="A43" s="203" t="s">
        <v>303</v>
      </c>
      <c r="B43" s="32"/>
      <c r="C43" s="32"/>
      <c r="D43" s="24">
        <v>-6.4580000000000002</v>
      </c>
      <c r="E43" s="24">
        <v>-87.736000000000004</v>
      </c>
      <c r="F43" s="24"/>
      <c r="G43" s="24"/>
      <c r="H43" s="24"/>
      <c r="I43" s="24"/>
      <c r="J43" s="24"/>
      <c r="K43" s="24"/>
    </row>
    <row r="44" spans="1:11" ht="21" x14ac:dyDescent="0.15">
      <c r="A44" s="278" t="s">
        <v>473</v>
      </c>
      <c r="B44" s="32"/>
      <c r="C44" s="32"/>
      <c r="D44" s="24"/>
      <c r="E44" s="24"/>
      <c r="F44" s="24"/>
      <c r="G44" s="24"/>
      <c r="H44" s="24"/>
      <c r="I44" s="24"/>
      <c r="J44" s="24"/>
      <c r="K44" s="24"/>
    </row>
    <row r="45" spans="1:11" x14ac:dyDescent="0.15">
      <c r="A45" s="203"/>
      <c r="B45" s="32"/>
      <c r="C45" s="32"/>
      <c r="D45" s="24"/>
      <c r="E45" s="24"/>
      <c r="F45" s="24"/>
      <c r="G45" s="24"/>
      <c r="H45" s="24"/>
      <c r="I45" s="24"/>
      <c r="J45" s="24"/>
      <c r="K45" s="24"/>
    </row>
    <row r="46" spans="1:11" x14ac:dyDescent="0.15">
      <c r="A46" s="216" t="s">
        <v>67</v>
      </c>
      <c r="B46" s="32"/>
      <c r="C46" s="32"/>
      <c r="D46" s="24"/>
      <c r="E46" s="24"/>
      <c r="F46" s="24"/>
      <c r="G46" s="24"/>
      <c r="H46" s="24"/>
      <c r="I46" s="24"/>
      <c r="J46" s="24"/>
      <c r="K46" s="24"/>
    </row>
    <row r="47" spans="1:11" x14ac:dyDescent="0.15">
      <c r="A47" s="203" t="s">
        <v>376</v>
      </c>
      <c r="B47" s="32"/>
      <c r="C47" s="32"/>
      <c r="D47" s="24"/>
      <c r="E47" s="24"/>
      <c r="F47" s="24"/>
      <c r="G47" s="24">
        <v>50</v>
      </c>
      <c r="H47" s="24">
        <v>-25</v>
      </c>
      <c r="I47" s="24">
        <v>-116</v>
      </c>
      <c r="J47" s="24">
        <v>91</v>
      </c>
      <c r="K47" s="24"/>
    </row>
    <row r="48" spans="1:11" x14ac:dyDescent="0.15">
      <c r="A48" s="203" t="s">
        <v>376</v>
      </c>
      <c r="B48" s="32"/>
      <c r="C48" s="32"/>
      <c r="D48" s="24"/>
      <c r="E48" s="24"/>
      <c r="F48" s="24"/>
      <c r="G48" s="24">
        <v>53</v>
      </c>
      <c r="H48" s="24">
        <v>-53</v>
      </c>
      <c r="I48" s="24"/>
      <c r="J48" s="24"/>
      <c r="K48" s="24"/>
    </row>
    <row r="49" spans="1:11" ht="21" x14ac:dyDescent="0.15">
      <c r="A49" s="230" t="s">
        <v>398</v>
      </c>
      <c r="B49" s="32"/>
      <c r="C49" s="32"/>
      <c r="D49" s="24"/>
      <c r="E49" s="24"/>
      <c r="F49" s="24"/>
      <c r="G49" s="24"/>
      <c r="H49" s="24"/>
      <c r="I49" s="24"/>
      <c r="J49" s="24"/>
      <c r="K49" s="24"/>
    </row>
    <row r="50" spans="1:11" x14ac:dyDescent="0.15">
      <c r="A50" s="203"/>
      <c r="B50" s="32"/>
      <c r="C50" s="32"/>
      <c r="D50" s="24"/>
      <c r="E50" s="24"/>
      <c r="F50" s="24"/>
      <c r="G50" s="24"/>
      <c r="H50" s="24"/>
      <c r="I50" s="24"/>
      <c r="J50" s="24"/>
      <c r="K50" s="24"/>
    </row>
    <row r="51" spans="1:11" x14ac:dyDescent="0.15">
      <c r="A51" s="178" t="s">
        <v>226</v>
      </c>
      <c r="B51" s="32"/>
      <c r="C51" s="32"/>
      <c r="D51" s="24"/>
      <c r="E51" s="24"/>
      <c r="F51" s="24">
        <v>33</v>
      </c>
      <c r="G51" s="24">
        <v>-33</v>
      </c>
      <c r="H51" s="24"/>
      <c r="I51" s="24"/>
      <c r="J51" s="24"/>
      <c r="K51" s="24"/>
    </row>
    <row r="52" spans="1:11" ht="31.5" x14ac:dyDescent="0.15">
      <c r="A52" s="231" t="s">
        <v>399</v>
      </c>
      <c r="B52" s="32"/>
      <c r="C52" s="32"/>
      <c r="D52" s="24"/>
      <c r="E52" s="24"/>
      <c r="F52" s="24"/>
      <c r="G52" s="24"/>
      <c r="H52" s="24"/>
      <c r="I52" s="24"/>
      <c r="J52" s="24"/>
      <c r="K52" s="24"/>
    </row>
    <row r="53" spans="1:11" x14ac:dyDescent="0.15">
      <c r="A53" s="216"/>
      <c r="B53" s="32"/>
      <c r="C53" s="32"/>
      <c r="D53" s="24"/>
      <c r="E53" s="24"/>
      <c r="F53" s="24"/>
      <c r="G53" s="24"/>
      <c r="H53" s="24"/>
      <c r="I53" s="24"/>
      <c r="J53" s="24"/>
      <c r="K53" s="24"/>
    </row>
    <row r="54" spans="1:11" x14ac:dyDescent="0.15">
      <c r="A54" s="203" t="s">
        <v>377</v>
      </c>
      <c r="B54" s="32"/>
      <c r="C54" s="32"/>
      <c r="D54" s="24"/>
      <c r="E54" s="24"/>
      <c r="F54" s="24"/>
      <c r="G54" s="24"/>
      <c r="H54" s="24">
        <v>314.15100000000001</v>
      </c>
      <c r="I54" s="24">
        <v>628.30200000000002</v>
      </c>
      <c r="J54" s="24"/>
      <c r="K54" s="24"/>
    </row>
    <row r="55" spans="1:11" ht="42" x14ac:dyDescent="0.15">
      <c r="A55" s="230" t="s">
        <v>400</v>
      </c>
      <c r="B55" s="32"/>
      <c r="C55" s="32"/>
      <c r="D55" s="24"/>
      <c r="E55" s="24"/>
      <c r="F55" s="24"/>
      <c r="G55" s="24"/>
      <c r="H55" s="24"/>
      <c r="I55" s="24"/>
      <c r="J55" s="24"/>
      <c r="K55" s="24"/>
    </row>
    <row r="56" spans="1:11" x14ac:dyDescent="0.15">
      <c r="A56" s="216"/>
      <c r="B56" s="32"/>
      <c r="C56" s="32"/>
      <c r="D56" s="24"/>
      <c r="E56" s="24"/>
      <c r="F56" s="24"/>
      <c r="G56" s="24"/>
      <c r="H56" s="24"/>
      <c r="I56" s="24"/>
      <c r="J56" s="24"/>
      <c r="K56" s="24"/>
    </row>
    <row r="57" spans="1:11" x14ac:dyDescent="0.15">
      <c r="A57" s="203" t="s">
        <v>378</v>
      </c>
      <c r="B57" s="32"/>
      <c r="C57" s="32"/>
      <c r="D57" s="24"/>
      <c r="E57" s="24"/>
      <c r="F57" s="24"/>
      <c r="G57" s="24">
        <v>-125</v>
      </c>
      <c r="H57" s="24">
        <v>-55</v>
      </c>
      <c r="I57" s="24">
        <v>-75</v>
      </c>
      <c r="J57" s="24">
        <v>-91</v>
      </c>
      <c r="K57" s="24"/>
    </row>
    <row r="58" spans="1:11" ht="26.25" customHeight="1" x14ac:dyDescent="0.15">
      <c r="A58" s="230" t="s">
        <v>401</v>
      </c>
      <c r="B58" s="32"/>
      <c r="C58" s="32"/>
      <c r="D58" s="24"/>
      <c r="E58" s="24"/>
      <c r="F58" s="24"/>
      <c r="G58" s="24"/>
      <c r="H58" s="24"/>
      <c r="I58" s="24"/>
      <c r="J58" s="24"/>
      <c r="K58" s="24"/>
    </row>
    <row r="59" spans="1:11" x14ac:dyDescent="0.15">
      <c r="A59" s="32"/>
      <c r="B59" s="32"/>
      <c r="C59" s="32"/>
      <c r="D59" s="24"/>
      <c r="E59" s="24"/>
      <c r="F59" s="24"/>
      <c r="G59" s="24"/>
      <c r="H59" s="24"/>
      <c r="I59" s="24"/>
      <c r="J59" s="24"/>
      <c r="K59" s="24"/>
    </row>
    <row r="60" spans="1:11" x14ac:dyDescent="0.15">
      <c r="A60" s="32" t="s">
        <v>175</v>
      </c>
      <c r="B60" s="32"/>
      <c r="C60" s="32"/>
      <c r="D60" s="24"/>
      <c r="E60" s="24"/>
      <c r="F60" s="24"/>
      <c r="G60" s="24"/>
      <c r="H60" s="24"/>
      <c r="I60" s="24"/>
      <c r="J60" s="24"/>
      <c r="K60" s="24"/>
    </row>
    <row r="61" spans="1:11" x14ac:dyDescent="0.15">
      <c r="A61" s="178" t="s">
        <v>374</v>
      </c>
      <c r="B61" s="32"/>
      <c r="C61" s="32"/>
      <c r="D61" s="24"/>
      <c r="E61" s="24"/>
      <c r="F61" s="24">
        <v>-4.5</v>
      </c>
      <c r="G61" s="24">
        <v>-12.5</v>
      </c>
      <c r="H61" s="24">
        <v>-1</v>
      </c>
      <c r="I61" s="24"/>
      <c r="J61" s="24"/>
      <c r="K61" s="24"/>
    </row>
    <row r="62" spans="1:11" x14ac:dyDescent="0.15">
      <c r="A62" s="178" t="s">
        <v>375</v>
      </c>
      <c r="B62" s="32"/>
      <c r="C62" s="32"/>
      <c r="D62" s="24"/>
      <c r="E62" s="24"/>
      <c r="F62" s="24"/>
      <c r="G62" s="24"/>
      <c r="H62" s="24">
        <v>-2.8</v>
      </c>
      <c r="I62" s="24">
        <v>-3.4</v>
      </c>
      <c r="J62" s="24"/>
      <c r="K62" s="24"/>
    </row>
    <row r="63" spans="1:11" x14ac:dyDescent="0.15">
      <c r="A63" s="101"/>
      <c r="B63" s="101"/>
      <c r="C63" s="101"/>
      <c r="D63" s="101"/>
      <c r="E63" s="101"/>
      <c r="F63" s="21"/>
      <c r="G63" s="21"/>
      <c r="H63" s="21"/>
      <c r="I63" s="21"/>
      <c r="J63" s="21"/>
      <c r="K63" s="21"/>
    </row>
    <row r="64" spans="1:11" x14ac:dyDescent="0.15">
      <c r="A64" s="3"/>
      <c r="B64" s="1"/>
      <c r="C64" s="1"/>
      <c r="D64" s="1"/>
      <c r="E64" s="1"/>
      <c r="F64" s="1"/>
      <c r="G64" s="1"/>
      <c r="H64" s="1"/>
      <c r="I64" s="1"/>
      <c r="J64" s="1"/>
      <c r="K64" s="1"/>
    </row>
    <row r="65" spans="1:11" x14ac:dyDescent="0.15">
      <c r="A65" s="4"/>
      <c r="B65" s="31"/>
      <c r="C65" s="31"/>
      <c r="D65" s="31"/>
      <c r="E65" s="31"/>
      <c r="F65" s="31"/>
      <c r="G65" s="31"/>
      <c r="H65" s="31"/>
      <c r="I65" s="31"/>
      <c r="J65" s="31"/>
      <c r="K65" s="31"/>
    </row>
  </sheetData>
  <mergeCells count="7">
    <mergeCell ref="A41:K41"/>
    <mergeCell ref="A1:K1"/>
    <mergeCell ref="A11:K11"/>
    <mergeCell ref="A12:K12"/>
    <mergeCell ref="A24:K24"/>
    <mergeCell ref="A14:E14"/>
    <mergeCell ref="A19:E19"/>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59999389629810485"/>
  </sheetPr>
  <dimension ref="A1:K111"/>
  <sheetViews>
    <sheetView topLeftCell="A91" zoomScale="106" zoomScaleNormal="106" workbookViewId="0">
      <selection activeCell="K10" sqref="K10"/>
    </sheetView>
  </sheetViews>
  <sheetFormatPr defaultColWidth="9.140625" defaultRowHeight="10.5" x14ac:dyDescent="0.15"/>
  <cols>
    <col min="1" max="1" width="53" style="104" customWidth="1"/>
    <col min="2" max="4" width="6.5703125" style="104" bestFit="1" customWidth="1"/>
    <col min="5" max="5" width="7.5703125" style="104" bestFit="1" customWidth="1"/>
    <col min="6" max="8" width="10.140625" style="104" bestFit="1" customWidth="1"/>
    <col min="9" max="11" width="11.140625" style="104" bestFit="1" customWidth="1"/>
    <col min="12" max="16384" width="9.140625" style="104"/>
  </cols>
  <sheetData>
    <row r="1" spans="1:11" ht="15.75" customHeight="1" x14ac:dyDescent="0.15">
      <c r="A1" s="373" t="s">
        <v>88</v>
      </c>
      <c r="B1" s="373"/>
      <c r="C1" s="373"/>
      <c r="D1" s="373"/>
      <c r="E1" s="373"/>
      <c r="F1" s="373"/>
      <c r="G1" s="373"/>
      <c r="H1" s="373"/>
      <c r="I1" s="373"/>
      <c r="J1" s="373"/>
      <c r="K1" s="374"/>
    </row>
    <row r="2" spans="1:11" x14ac:dyDescent="0.15">
      <c r="A2" s="105"/>
      <c r="B2" s="105">
        <v>2021</v>
      </c>
      <c r="C2" s="105">
        <v>2022</v>
      </c>
      <c r="D2" s="105">
        <v>2023</v>
      </c>
      <c r="E2" s="105">
        <v>2024</v>
      </c>
      <c r="F2" s="105">
        <v>2025</v>
      </c>
      <c r="G2" s="105">
        <v>2026</v>
      </c>
      <c r="H2" s="105">
        <v>2027</v>
      </c>
      <c r="I2" s="105">
        <v>2028</v>
      </c>
      <c r="J2" s="105">
        <v>2029</v>
      </c>
      <c r="K2" s="105">
        <v>2030</v>
      </c>
    </row>
    <row r="3" spans="1:11" x14ac:dyDescent="0.15">
      <c r="A3" s="14" t="s">
        <v>212</v>
      </c>
      <c r="B3" s="106">
        <v>0</v>
      </c>
      <c r="C3" s="106">
        <v>0</v>
      </c>
      <c r="D3" s="106">
        <v>0</v>
      </c>
      <c r="E3" s="106">
        <v>34.799999999999997</v>
      </c>
      <c r="F3" s="106">
        <v>2889.5369999999998</v>
      </c>
      <c r="G3" s="106">
        <v>5866.5140000000001</v>
      </c>
      <c r="H3" s="106">
        <v>10883.685000000001</v>
      </c>
      <c r="I3" s="106">
        <v>14465.775</v>
      </c>
      <c r="J3" s="106">
        <v>18692.723999999998</v>
      </c>
      <c r="K3" s="106">
        <v>18692.723999999998</v>
      </c>
    </row>
    <row r="4" spans="1:11" x14ac:dyDescent="0.15">
      <c r="A4" s="32" t="s">
        <v>308</v>
      </c>
      <c r="B4" s="24">
        <v>0</v>
      </c>
      <c r="C4" s="24">
        <v>0</v>
      </c>
      <c r="D4" s="24">
        <v>0</v>
      </c>
      <c r="E4" s="24">
        <v>0</v>
      </c>
      <c r="F4" s="24">
        <v>0</v>
      </c>
      <c r="G4" s="24">
        <v>0</v>
      </c>
      <c r="H4" s="24">
        <v>0</v>
      </c>
      <c r="I4" s="24">
        <v>0</v>
      </c>
      <c r="J4" s="24">
        <v>0</v>
      </c>
      <c r="K4" s="24">
        <v>0</v>
      </c>
    </row>
    <row r="5" spans="1:11" x14ac:dyDescent="0.15">
      <c r="A5" s="32" t="s">
        <v>309</v>
      </c>
      <c r="B5" s="24">
        <v>0</v>
      </c>
      <c r="C5" s="24">
        <v>0</v>
      </c>
      <c r="D5" s="24">
        <v>-3.1263880373444408E-13</v>
      </c>
      <c r="E5" s="24">
        <v>-34.800000000000182</v>
      </c>
      <c r="F5" s="106"/>
      <c r="G5" s="106"/>
      <c r="H5" s="106"/>
      <c r="I5" s="106"/>
      <c r="J5" s="106"/>
      <c r="K5" s="106"/>
    </row>
    <row r="6" spans="1:11" x14ac:dyDescent="0.15">
      <c r="A6" s="32" t="s">
        <v>244</v>
      </c>
      <c r="B6" s="24"/>
      <c r="C6" s="24"/>
      <c r="D6" s="24"/>
      <c r="E6" s="24"/>
      <c r="F6" s="24"/>
      <c r="G6" s="24"/>
      <c r="H6" s="24">
        <v>-315</v>
      </c>
      <c r="I6" s="24">
        <v>-315</v>
      </c>
      <c r="J6" s="24">
        <v>-315</v>
      </c>
      <c r="K6" s="24">
        <v>-315</v>
      </c>
    </row>
    <row r="7" spans="1:11" ht="11.25" x14ac:dyDescent="0.15">
      <c r="A7" s="32" t="s">
        <v>540</v>
      </c>
      <c r="B7" s="24"/>
      <c r="C7" s="24"/>
      <c r="D7" s="24"/>
      <c r="E7" s="24"/>
      <c r="F7" s="107">
        <v>-2877.4679999999998</v>
      </c>
      <c r="G7" s="107">
        <v>-2731.4320000000002</v>
      </c>
      <c r="H7" s="107">
        <v>-2610.130000000001</v>
      </c>
      <c r="I7" s="107">
        <v>-2648.128999999999</v>
      </c>
      <c r="J7" s="107">
        <v>-2806.2299999999977</v>
      </c>
      <c r="K7" s="107">
        <v>1585.6810000000005</v>
      </c>
    </row>
    <row r="8" spans="1:11" s="375" customFormat="1" x14ac:dyDescent="0.15">
      <c r="A8" s="32" t="s">
        <v>530</v>
      </c>
      <c r="B8" s="107">
        <v>0</v>
      </c>
      <c r="C8" s="107">
        <v>0</v>
      </c>
      <c r="D8" s="107">
        <v>3.1263880373444408E-13</v>
      </c>
      <c r="E8" s="107">
        <v>1.8474111129762605E-13</v>
      </c>
      <c r="F8" s="107">
        <v>-4.0479999999997744</v>
      </c>
      <c r="G8" s="107">
        <v>-725.73799999999983</v>
      </c>
      <c r="H8" s="107">
        <v>-2824.1539999999995</v>
      </c>
      <c r="I8" s="107">
        <v>-3509.3450000000003</v>
      </c>
      <c r="J8" s="107">
        <v>-3790.3430000000008</v>
      </c>
      <c r="K8" s="107">
        <v>-4687.0889999999981</v>
      </c>
    </row>
    <row r="9" spans="1:11" s="375" customFormat="1" x14ac:dyDescent="0.15">
      <c r="A9" s="178" t="s">
        <v>289</v>
      </c>
      <c r="B9" s="376">
        <v>0</v>
      </c>
      <c r="C9" s="376">
        <v>0</v>
      </c>
      <c r="D9" s="376">
        <v>0</v>
      </c>
      <c r="E9" s="376">
        <v>-34.799999999999997</v>
      </c>
      <c r="F9" s="376">
        <v>-2881.5159999999996</v>
      </c>
      <c r="G9" s="376">
        <v>-3457.17</v>
      </c>
      <c r="H9" s="376">
        <v>-5749.2840000000006</v>
      </c>
      <c r="I9" s="376">
        <v>-6472.4739999999993</v>
      </c>
      <c r="J9" s="376">
        <v>-6911.5729999999985</v>
      </c>
      <c r="K9" s="376">
        <v>-3416.4079999999976</v>
      </c>
    </row>
    <row r="10" spans="1:11" x14ac:dyDescent="0.15">
      <c r="A10" s="54" t="s">
        <v>531</v>
      </c>
      <c r="B10" s="108">
        <v>0</v>
      </c>
      <c r="C10" s="108">
        <v>0</v>
      </c>
      <c r="D10" s="108">
        <v>0</v>
      </c>
      <c r="E10" s="108">
        <v>0</v>
      </c>
      <c r="F10" s="108">
        <v>8.0210000000000008</v>
      </c>
      <c r="G10" s="108">
        <v>2409.3440000000001</v>
      </c>
      <c r="H10" s="108">
        <v>5134.4010000000007</v>
      </c>
      <c r="I10" s="108">
        <v>7993.3010000000004</v>
      </c>
      <c r="J10" s="108">
        <v>11781.151</v>
      </c>
      <c r="K10" s="108">
        <v>15276.316000000001</v>
      </c>
    </row>
    <row r="11" spans="1:11" x14ac:dyDescent="0.15">
      <c r="A11" s="14"/>
      <c r="B11" s="14"/>
      <c r="C11" s="14"/>
      <c r="D11" s="14"/>
      <c r="E11" s="14"/>
      <c r="F11" s="29"/>
      <c r="G11" s="29"/>
      <c r="H11" s="29"/>
      <c r="I11" s="29"/>
      <c r="J11" s="29"/>
      <c r="K11" s="29"/>
    </row>
    <row r="12" spans="1:11" ht="29.25" customHeight="1" x14ac:dyDescent="0.15">
      <c r="A12" s="313" t="s">
        <v>121</v>
      </c>
      <c r="B12" s="313"/>
      <c r="C12" s="313"/>
      <c r="D12" s="313"/>
      <c r="E12" s="313"/>
      <c r="F12" s="314"/>
      <c r="G12" s="314"/>
      <c r="H12" s="314"/>
      <c r="I12" s="314"/>
      <c r="J12" s="314"/>
      <c r="K12" s="310"/>
    </row>
    <row r="13" spans="1:11" x14ac:dyDescent="0.15">
      <c r="A13" s="14"/>
      <c r="B13" s="14"/>
      <c r="C13" s="14"/>
      <c r="D13" s="14"/>
      <c r="E13" s="14"/>
      <c r="F13" s="29"/>
      <c r="G13" s="29"/>
      <c r="H13" s="29"/>
      <c r="I13" s="29"/>
      <c r="J13" s="29"/>
      <c r="K13" s="29"/>
    </row>
    <row r="14" spans="1:11" x14ac:dyDescent="0.15">
      <c r="A14" s="377" t="s">
        <v>541</v>
      </c>
      <c r="B14" s="377"/>
      <c r="C14" s="377"/>
      <c r="D14" s="377"/>
      <c r="E14" s="378"/>
      <c r="F14" s="225"/>
      <c r="G14" s="225"/>
      <c r="H14" s="225"/>
      <c r="I14" s="225"/>
      <c r="J14" s="225"/>
      <c r="K14" s="225"/>
    </row>
    <row r="15" spans="1:11" x14ac:dyDescent="0.15">
      <c r="A15" s="39" t="s">
        <v>369</v>
      </c>
      <c r="B15" s="39"/>
      <c r="C15" s="39"/>
      <c r="D15" s="39"/>
      <c r="E15" s="293"/>
      <c r="F15" s="29"/>
      <c r="G15" s="29"/>
      <c r="H15" s="29"/>
      <c r="I15" s="29"/>
      <c r="J15" s="29"/>
      <c r="K15" s="29"/>
    </row>
    <row r="16" spans="1:11" x14ac:dyDescent="0.15">
      <c r="A16" s="379"/>
      <c r="B16" s="380"/>
      <c r="C16" s="380"/>
      <c r="D16" s="380"/>
      <c r="E16" s="380"/>
      <c r="F16" s="29"/>
      <c r="G16" s="29"/>
      <c r="H16" s="29"/>
      <c r="I16" s="29"/>
      <c r="J16" s="29"/>
      <c r="K16" s="29"/>
    </row>
    <row r="17" spans="1:11" x14ac:dyDescent="0.15">
      <c r="A17" s="377" t="s">
        <v>311</v>
      </c>
      <c r="B17" s="378"/>
      <c r="C17" s="378"/>
      <c r="D17" s="378"/>
      <c r="E17" s="381"/>
      <c r="F17" s="225"/>
      <c r="G17" s="225"/>
      <c r="H17" s="225"/>
      <c r="I17" s="225"/>
      <c r="J17" s="225"/>
      <c r="K17" s="225"/>
    </row>
    <row r="18" spans="1:11" x14ac:dyDescent="0.15">
      <c r="A18" s="164" t="s">
        <v>67</v>
      </c>
      <c r="B18" s="380"/>
      <c r="C18" s="380"/>
      <c r="D18" s="380"/>
      <c r="E18" s="380"/>
      <c r="F18" s="29"/>
      <c r="G18" s="29"/>
      <c r="H18" s="29"/>
      <c r="I18" s="29"/>
      <c r="J18" s="29"/>
      <c r="K18" s="29"/>
    </row>
    <row r="19" spans="1:11" x14ac:dyDescent="0.15">
      <c r="A19" s="379" t="s">
        <v>367</v>
      </c>
      <c r="B19" s="380"/>
      <c r="C19" s="380"/>
      <c r="D19" s="380"/>
      <c r="E19" s="382">
        <v>-34.799999999999997</v>
      </c>
      <c r="F19" s="29"/>
      <c r="G19" s="29"/>
      <c r="H19" s="29"/>
      <c r="I19" s="29"/>
      <c r="J19" s="29"/>
      <c r="K19" s="29"/>
    </row>
    <row r="20" spans="1:11" ht="72" customHeight="1" x14ac:dyDescent="0.15">
      <c r="A20" s="294" t="s">
        <v>368</v>
      </c>
      <c r="B20" s="65"/>
      <c r="C20" s="65"/>
      <c r="D20" s="65"/>
      <c r="E20" s="382"/>
      <c r="F20" s="29"/>
      <c r="G20" s="29"/>
      <c r="H20" s="29"/>
      <c r="I20" s="29"/>
      <c r="J20" s="29"/>
      <c r="K20" s="29"/>
    </row>
    <row r="21" spans="1:11" x14ac:dyDescent="0.15">
      <c r="A21" s="14"/>
      <c r="B21" s="14"/>
      <c r="C21" s="14"/>
      <c r="D21" s="14"/>
      <c r="E21" s="14"/>
      <c r="F21" s="29"/>
      <c r="G21" s="29"/>
      <c r="H21" s="29"/>
      <c r="I21" s="29"/>
      <c r="J21" s="29"/>
      <c r="K21" s="29"/>
    </row>
    <row r="22" spans="1:11" x14ac:dyDescent="0.15">
      <c r="A22" s="377" t="s">
        <v>245</v>
      </c>
      <c r="B22" s="377"/>
      <c r="C22" s="377"/>
      <c r="D22" s="377"/>
      <c r="E22" s="377"/>
      <c r="F22" s="378"/>
      <c r="G22" s="378"/>
      <c r="H22" s="378"/>
      <c r="I22" s="378"/>
      <c r="J22" s="378"/>
      <c r="K22" s="381"/>
    </row>
    <row r="23" spans="1:11" x14ac:dyDescent="0.15">
      <c r="A23" s="39" t="s">
        <v>67</v>
      </c>
      <c r="B23" s="39"/>
      <c r="C23" s="39"/>
      <c r="D23" s="39"/>
      <c r="E23" s="39"/>
      <c r="F23" s="293"/>
      <c r="G23" s="293"/>
      <c r="H23" s="293"/>
      <c r="I23" s="293"/>
      <c r="J23" s="293"/>
      <c r="K23" s="293"/>
    </row>
    <row r="24" spans="1:11" x14ac:dyDescent="0.15">
      <c r="A24" s="63" t="s">
        <v>232</v>
      </c>
      <c r="B24" s="63"/>
      <c r="C24" s="63"/>
      <c r="D24" s="63"/>
      <c r="E24" s="63"/>
      <c r="F24" s="24"/>
      <c r="G24" s="24"/>
      <c r="H24" s="24">
        <v>-315</v>
      </c>
      <c r="I24" s="24">
        <v>-315</v>
      </c>
      <c r="J24" s="24">
        <v>-315</v>
      </c>
      <c r="K24" s="24">
        <v>-315</v>
      </c>
    </row>
    <row r="25" spans="1:11" ht="87" customHeight="1" x14ac:dyDescent="0.15">
      <c r="A25" s="293" t="s">
        <v>243</v>
      </c>
      <c r="B25" s="293"/>
      <c r="C25" s="293"/>
      <c r="D25" s="293"/>
      <c r="E25" s="293"/>
      <c r="F25" s="383"/>
      <c r="G25" s="383"/>
      <c r="H25" s="29"/>
      <c r="I25" s="29"/>
      <c r="J25" s="29"/>
      <c r="K25" s="29"/>
    </row>
    <row r="26" spans="1:11" x14ac:dyDescent="0.15">
      <c r="A26" s="178"/>
      <c r="B26" s="178"/>
      <c r="C26" s="178"/>
      <c r="D26" s="178"/>
      <c r="E26" s="178"/>
      <c r="F26" s="383"/>
      <c r="G26" s="383"/>
      <c r="H26" s="29"/>
      <c r="I26" s="29"/>
      <c r="J26" s="29"/>
      <c r="K26" s="29"/>
    </row>
    <row r="27" spans="1:11" x14ac:dyDescent="0.15">
      <c r="A27" s="14"/>
      <c r="B27" s="14"/>
      <c r="C27" s="14"/>
      <c r="D27" s="14"/>
      <c r="E27" s="14"/>
      <c r="F27" s="29"/>
      <c r="G27" s="29"/>
      <c r="H27" s="29"/>
      <c r="I27" s="29"/>
      <c r="J27" s="29"/>
      <c r="K27" s="29"/>
    </row>
    <row r="28" spans="1:11" s="375" customFormat="1" ht="10.5" customHeight="1" x14ac:dyDescent="0.15">
      <c r="A28" s="377" t="s">
        <v>542</v>
      </c>
      <c r="B28" s="377"/>
      <c r="C28" s="377"/>
      <c r="D28" s="377"/>
      <c r="E28" s="377"/>
      <c r="F28" s="378"/>
      <c r="G28" s="378"/>
      <c r="H28" s="378"/>
      <c r="I28" s="378"/>
      <c r="J28" s="378"/>
      <c r="K28" s="381"/>
    </row>
    <row r="29" spans="1:11" s="375" customFormat="1" x14ac:dyDescent="0.15">
      <c r="A29" s="34" t="s">
        <v>66</v>
      </c>
      <c r="B29" s="34"/>
      <c r="C29" s="389"/>
      <c r="D29" s="389"/>
      <c r="E29" s="389"/>
      <c r="F29" s="24"/>
      <c r="G29" s="68"/>
      <c r="H29" s="68"/>
      <c r="I29" s="68"/>
      <c r="J29" s="68"/>
      <c r="K29" s="68"/>
    </row>
    <row r="30" spans="1:11" s="375" customFormat="1" x14ac:dyDescent="0.15">
      <c r="A30" s="178" t="s">
        <v>215</v>
      </c>
      <c r="B30" s="178"/>
      <c r="C30" s="390"/>
      <c r="D30" s="390"/>
      <c r="E30" s="390"/>
      <c r="F30" s="24">
        <v>0.78</v>
      </c>
      <c r="G30" s="24">
        <v>23.969000000000001</v>
      </c>
      <c r="H30" s="24">
        <v>130.46299999999999</v>
      </c>
      <c r="I30" s="24">
        <v>176.126</v>
      </c>
      <c r="J30" s="24">
        <v>239.31700000000001</v>
      </c>
      <c r="K30" s="24">
        <v>308.10599999999999</v>
      </c>
    </row>
    <row r="31" spans="1:11" x14ac:dyDescent="0.15">
      <c r="A31" s="294"/>
      <c r="B31" s="294"/>
      <c r="C31" s="287"/>
      <c r="D31" s="287"/>
      <c r="E31" s="287"/>
      <c r="F31" s="24"/>
      <c r="G31" s="24"/>
      <c r="H31" s="24"/>
      <c r="I31" s="24"/>
      <c r="J31" s="24"/>
      <c r="K31" s="24"/>
    </row>
    <row r="32" spans="1:11" ht="10.7" customHeight="1" x14ac:dyDescent="0.15">
      <c r="A32" s="41" t="s">
        <v>176</v>
      </c>
      <c r="B32" s="41"/>
      <c r="C32" s="391"/>
      <c r="D32" s="391"/>
      <c r="E32" s="391"/>
      <c r="F32" s="24">
        <v>-2871.8519999999999</v>
      </c>
      <c r="G32" s="24">
        <v>-2798.817</v>
      </c>
      <c r="H32" s="24">
        <v>-2877.3670000000002</v>
      </c>
      <c r="I32" s="24">
        <v>-2951.1289999999999</v>
      </c>
      <c r="J32" s="24">
        <v>-3161.4209999999998</v>
      </c>
      <c r="K32" s="24">
        <v>-3392.855</v>
      </c>
    </row>
    <row r="33" spans="1:11" ht="32.25" customHeight="1" x14ac:dyDescent="0.15">
      <c r="A33" s="65" t="s">
        <v>228</v>
      </c>
      <c r="B33" s="65"/>
      <c r="C33" s="392"/>
      <c r="D33" s="392"/>
      <c r="E33" s="392"/>
      <c r="F33" s="24"/>
      <c r="G33" s="24"/>
      <c r="H33" s="24"/>
      <c r="I33" s="24"/>
      <c r="J33" s="24"/>
      <c r="K33" s="24"/>
    </row>
    <row r="34" spans="1:11" ht="10.7" customHeight="1" x14ac:dyDescent="0.15">
      <c r="A34" s="41"/>
      <c r="B34" s="41"/>
      <c r="C34" s="391"/>
      <c r="D34" s="391"/>
      <c r="E34" s="391"/>
      <c r="F34" s="24"/>
      <c r="G34" s="24"/>
      <c r="H34" s="24"/>
      <c r="I34" s="24"/>
      <c r="J34" s="24"/>
      <c r="K34" s="24"/>
    </row>
    <row r="35" spans="1:11" x14ac:dyDescent="0.15">
      <c r="A35" s="91" t="s">
        <v>67</v>
      </c>
      <c r="B35" s="91"/>
      <c r="C35" s="393"/>
      <c r="D35" s="393"/>
      <c r="E35" s="393"/>
      <c r="F35" s="24"/>
      <c r="G35" s="24"/>
      <c r="H35" s="24"/>
      <c r="I35" s="24"/>
      <c r="J35" s="24"/>
      <c r="K35" s="24"/>
    </row>
    <row r="36" spans="1:11" x14ac:dyDescent="0.15">
      <c r="A36" s="63" t="s">
        <v>216</v>
      </c>
      <c r="B36" s="63"/>
      <c r="C36" s="394"/>
      <c r="D36" s="394"/>
      <c r="E36" s="394"/>
      <c r="F36" s="24"/>
      <c r="G36" s="24">
        <v>52</v>
      </c>
      <c r="H36" s="24"/>
      <c r="I36" s="24"/>
      <c r="J36" s="24"/>
      <c r="K36" s="24"/>
    </row>
    <row r="37" spans="1:11" ht="89.25" customHeight="1" x14ac:dyDescent="0.15">
      <c r="A37" s="65" t="s">
        <v>254</v>
      </c>
      <c r="B37" s="65"/>
      <c r="C37" s="392"/>
      <c r="D37" s="392"/>
      <c r="E37" s="392"/>
      <c r="F37" s="24"/>
      <c r="G37" s="24"/>
      <c r="H37" s="24"/>
      <c r="I37" s="24"/>
      <c r="J37" s="24"/>
      <c r="K37" s="24"/>
    </row>
    <row r="38" spans="1:11" x14ac:dyDescent="0.15">
      <c r="A38" s="63"/>
      <c r="B38" s="63"/>
      <c r="C38" s="394"/>
      <c r="D38" s="394"/>
      <c r="E38" s="394"/>
      <c r="F38" s="24"/>
      <c r="G38" s="24"/>
      <c r="H38" s="24"/>
      <c r="I38" s="24"/>
      <c r="J38" s="24"/>
      <c r="K38" s="24"/>
    </row>
    <row r="39" spans="1:11" ht="21" x14ac:dyDescent="0.15">
      <c r="A39" s="63" t="s">
        <v>231</v>
      </c>
      <c r="B39" s="63"/>
      <c r="C39" s="394"/>
      <c r="D39" s="394"/>
      <c r="E39" s="394"/>
      <c r="F39" s="24">
        <v>0</v>
      </c>
      <c r="G39" s="24">
        <v>0</v>
      </c>
      <c r="H39" s="24">
        <v>165</v>
      </c>
      <c r="I39" s="24">
        <v>165</v>
      </c>
      <c r="J39" s="24">
        <v>165</v>
      </c>
      <c r="K39" s="24">
        <v>165</v>
      </c>
    </row>
    <row r="40" spans="1:11" ht="75.75" customHeight="1" x14ac:dyDescent="0.15">
      <c r="A40" s="65" t="s">
        <v>276</v>
      </c>
      <c r="B40" s="65"/>
      <c r="C40" s="392"/>
      <c r="D40" s="392"/>
      <c r="E40" s="392"/>
      <c r="F40" s="24"/>
      <c r="G40" s="24"/>
      <c r="H40" s="24"/>
      <c r="I40" s="24"/>
      <c r="J40" s="24"/>
      <c r="K40" s="24"/>
    </row>
    <row r="41" spans="1:11" x14ac:dyDescent="0.15">
      <c r="A41" s="65"/>
      <c r="B41" s="65"/>
      <c r="C41" s="392"/>
      <c r="D41" s="392"/>
      <c r="E41" s="392"/>
      <c r="F41" s="24"/>
      <c r="G41" s="24"/>
      <c r="H41" s="24"/>
      <c r="I41" s="24"/>
      <c r="J41" s="24"/>
      <c r="K41" s="24"/>
    </row>
    <row r="42" spans="1:11" x14ac:dyDescent="0.15">
      <c r="A42" s="41" t="s">
        <v>494</v>
      </c>
      <c r="B42" s="41"/>
      <c r="C42" s="391"/>
      <c r="D42" s="391"/>
      <c r="E42" s="391"/>
      <c r="F42" s="24"/>
      <c r="G42" s="24">
        <v>-2.6</v>
      </c>
      <c r="H42" s="24">
        <f>-5.1-15</f>
        <v>-20.100000000000001</v>
      </c>
      <c r="I42" s="24">
        <f>-10-20</f>
        <v>-30</v>
      </c>
      <c r="J42" s="24">
        <f>-13.3-30</f>
        <v>-43.3</v>
      </c>
      <c r="K42" s="24">
        <v>-9.4730000000000008</v>
      </c>
    </row>
    <row r="43" spans="1:11" ht="33.75" customHeight="1" x14ac:dyDescent="0.15">
      <c r="A43" s="293" t="s">
        <v>543</v>
      </c>
      <c r="B43" s="293"/>
      <c r="C43" s="68"/>
      <c r="D43" s="68"/>
      <c r="E43" s="68"/>
      <c r="F43" s="24"/>
      <c r="G43" s="24"/>
      <c r="H43" s="24"/>
      <c r="I43" s="24"/>
      <c r="J43" s="24"/>
      <c r="K43" s="24"/>
    </row>
    <row r="44" spans="1:11" x14ac:dyDescent="0.15">
      <c r="A44" s="91"/>
      <c r="B44" s="91"/>
      <c r="C44" s="393"/>
      <c r="D44" s="393"/>
      <c r="E44" s="393"/>
      <c r="F44" s="24"/>
      <c r="G44" s="24"/>
      <c r="H44" s="24"/>
      <c r="I44" s="24"/>
      <c r="J44" s="24"/>
      <c r="K44" s="24"/>
    </row>
    <row r="45" spans="1:11" x14ac:dyDescent="0.15">
      <c r="A45" s="91" t="s">
        <v>175</v>
      </c>
      <c r="B45" s="91"/>
      <c r="C45" s="393"/>
      <c r="D45" s="393"/>
      <c r="E45" s="393"/>
      <c r="F45" s="24"/>
      <c r="G45" s="24"/>
      <c r="H45" s="24"/>
      <c r="I45" s="24"/>
      <c r="J45" s="24"/>
      <c r="K45" s="24"/>
    </row>
    <row r="46" spans="1:11" x14ac:dyDescent="0.15">
      <c r="A46" s="384" t="s">
        <v>227</v>
      </c>
      <c r="B46" s="385"/>
      <c r="C46" s="395"/>
      <c r="D46" s="395"/>
      <c r="E46" s="395"/>
      <c r="F46" s="24">
        <v>-6.3959999999999999</v>
      </c>
      <c r="G46" s="24">
        <v>-5.984</v>
      </c>
      <c r="H46" s="24">
        <v>-8.1259999999999994</v>
      </c>
      <c r="I46" s="24">
        <v>-8.1259999999999994</v>
      </c>
      <c r="J46" s="24">
        <v>-8.1259999999999994</v>
      </c>
      <c r="K46" s="24">
        <v>-5.8559999999999999</v>
      </c>
    </row>
    <row r="47" spans="1:11" ht="94.5" customHeight="1" x14ac:dyDescent="0.15">
      <c r="A47" s="293" t="s">
        <v>266</v>
      </c>
      <c r="B47" s="293"/>
      <c r="C47" s="68"/>
      <c r="D47" s="68"/>
      <c r="E47" s="68"/>
      <c r="F47" s="24"/>
      <c r="G47" s="24"/>
      <c r="H47" s="24"/>
      <c r="I47" s="24"/>
      <c r="J47" s="24"/>
      <c r="K47" s="24"/>
    </row>
    <row r="48" spans="1:11" ht="12" customHeight="1" x14ac:dyDescent="0.15">
      <c r="A48" s="293"/>
      <c r="B48" s="293"/>
      <c r="C48" s="68"/>
      <c r="D48" s="68"/>
      <c r="E48" s="68"/>
      <c r="F48" s="24"/>
      <c r="G48" s="24"/>
      <c r="H48" s="24"/>
      <c r="I48" s="24"/>
      <c r="J48" s="24"/>
      <c r="K48" s="24"/>
    </row>
    <row r="49" spans="1:11" x14ac:dyDescent="0.15">
      <c r="A49" s="37" t="s">
        <v>544</v>
      </c>
      <c r="B49" s="37"/>
      <c r="C49" s="396"/>
      <c r="D49" s="396"/>
      <c r="E49" s="396"/>
      <c r="F49" s="24">
        <v>0</v>
      </c>
      <c r="G49" s="24">
        <v>0</v>
      </c>
      <c r="H49" s="24">
        <v>0</v>
      </c>
      <c r="I49" s="24">
        <v>0</v>
      </c>
      <c r="J49" s="24">
        <v>2.2999999999999998</v>
      </c>
      <c r="K49" s="24">
        <v>7</v>
      </c>
    </row>
    <row r="50" spans="1:11" ht="11.25" customHeight="1" x14ac:dyDescent="0.15">
      <c r="A50" s="293"/>
      <c r="B50" s="293"/>
      <c r="C50" s="68"/>
      <c r="D50" s="68"/>
      <c r="E50" s="68"/>
      <c r="F50" s="24"/>
      <c r="G50" s="24"/>
      <c r="H50" s="24"/>
      <c r="I50" s="24"/>
      <c r="J50" s="24"/>
      <c r="K50" s="24"/>
    </row>
    <row r="51" spans="1:11" x14ac:dyDescent="0.15">
      <c r="A51" s="41" t="s">
        <v>177</v>
      </c>
      <c r="B51" s="41"/>
      <c r="C51" s="391"/>
      <c r="D51" s="391"/>
      <c r="E51" s="391"/>
      <c r="F51" s="24"/>
      <c r="G51" s="24"/>
      <c r="H51" s="24"/>
      <c r="I51" s="24"/>
      <c r="J51" s="24"/>
      <c r="K51" s="24">
        <v>4513.759</v>
      </c>
    </row>
    <row r="52" spans="1:11" ht="81" customHeight="1" x14ac:dyDescent="0.15">
      <c r="A52" s="294" t="s">
        <v>252</v>
      </c>
      <c r="B52" s="294"/>
      <c r="C52" s="287"/>
      <c r="D52" s="287"/>
      <c r="E52" s="287"/>
      <c r="F52" s="24"/>
      <c r="G52" s="24"/>
      <c r="H52" s="24"/>
      <c r="I52" s="24"/>
      <c r="J52" s="24"/>
      <c r="K52" s="24"/>
    </row>
    <row r="53" spans="1:11" ht="15" customHeight="1" x14ac:dyDescent="0.15">
      <c r="A53" s="294"/>
      <c r="B53" s="294"/>
      <c r="C53" s="294"/>
      <c r="D53" s="294"/>
      <c r="E53" s="294"/>
      <c r="F53" s="24"/>
      <c r="G53" s="24"/>
      <c r="H53" s="24"/>
      <c r="I53" s="24"/>
      <c r="J53" s="24"/>
      <c r="K53" s="24"/>
    </row>
    <row r="54" spans="1:11" ht="15" customHeight="1" x14ac:dyDescent="0.25">
      <c r="A54" s="377" t="s">
        <v>506</v>
      </c>
      <c r="B54" s="377"/>
      <c r="C54" s="377"/>
      <c r="D54" s="377"/>
      <c r="E54" s="377"/>
      <c r="F54" s="378"/>
      <c r="G54" s="378"/>
      <c r="H54" s="378"/>
      <c r="I54" s="378"/>
      <c r="J54" s="378"/>
      <c r="K54" s="386"/>
    </row>
    <row r="55" spans="1:11" ht="15" customHeight="1" x14ac:dyDescent="0.15">
      <c r="A55" s="14" t="s">
        <v>66</v>
      </c>
      <c r="B55" s="294"/>
      <c r="C55" s="287"/>
      <c r="D55" s="287"/>
      <c r="E55" s="287"/>
      <c r="F55" s="24"/>
      <c r="G55" s="24"/>
      <c r="H55" s="24"/>
      <c r="I55" s="24"/>
      <c r="J55" s="24"/>
      <c r="K55" s="24"/>
    </row>
    <row r="56" spans="1:11" ht="15" customHeight="1" x14ac:dyDescent="0.15">
      <c r="A56" s="379" t="s">
        <v>176</v>
      </c>
      <c r="B56" s="287"/>
      <c r="C56" s="287"/>
      <c r="D56" s="287"/>
      <c r="E56" s="287"/>
      <c r="F56" s="24"/>
      <c r="G56" s="24">
        <v>-69.716999999999999</v>
      </c>
      <c r="H56" s="24">
        <v>-163.024</v>
      </c>
      <c r="I56" s="24">
        <v>-166.267</v>
      </c>
      <c r="J56" s="24">
        <v>-309.11599999999999</v>
      </c>
      <c r="K56" s="24">
        <v>-489.78899999999999</v>
      </c>
    </row>
    <row r="57" spans="1:11" ht="67.5" customHeight="1" x14ac:dyDescent="0.15">
      <c r="A57" s="294" t="s">
        <v>545</v>
      </c>
      <c r="B57" s="287"/>
      <c r="C57" s="287"/>
      <c r="D57" s="287"/>
      <c r="E57" s="287"/>
      <c r="F57" s="24"/>
      <c r="G57" s="24"/>
      <c r="H57" s="24"/>
      <c r="I57" s="24"/>
      <c r="J57" s="24"/>
      <c r="K57" s="24"/>
    </row>
    <row r="58" spans="1:11" ht="15" customHeight="1" x14ac:dyDescent="0.15">
      <c r="A58" s="379"/>
      <c r="B58" s="287"/>
      <c r="C58" s="287"/>
      <c r="D58" s="287"/>
      <c r="E58" s="287"/>
      <c r="F58" s="24"/>
      <c r="G58" s="24"/>
      <c r="H58" s="24"/>
      <c r="I58" s="24"/>
      <c r="J58" s="24"/>
      <c r="K58" s="24"/>
    </row>
    <row r="59" spans="1:11" ht="15" customHeight="1" x14ac:dyDescent="0.15">
      <c r="A59" s="379" t="s">
        <v>380</v>
      </c>
      <c r="B59" s="287"/>
      <c r="C59" s="287"/>
      <c r="D59" s="287"/>
      <c r="E59" s="287"/>
      <c r="F59" s="24"/>
      <c r="G59" s="24">
        <v>-48.639000000000003</v>
      </c>
      <c r="H59" s="24">
        <v>-32.856000000000002</v>
      </c>
      <c r="I59" s="24">
        <v>-76.506</v>
      </c>
      <c r="J59" s="24">
        <v>-548.255</v>
      </c>
      <c r="K59" s="24">
        <v>-1234.328</v>
      </c>
    </row>
    <row r="60" spans="1:11" ht="37.5" customHeight="1" x14ac:dyDescent="0.15">
      <c r="A60" s="294" t="s">
        <v>402</v>
      </c>
      <c r="B60" s="287"/>
      <c r="C60" s="287"/>
      <c r="D60" s="287"/>
      <c r="E60" s="287"/>
      <c r="F60" s="24"/>
      <c r="G60" s="24"/>
      <c r="H60" s="24"/>
      <c r="I60" s="24"/>
      <c r="J60" s="24"/>
      <c r="K60" s="24"/>
    </row>
    <row r="61" spans="1:11" ht="30.75" customHeight="1" x14ac:dyDescent="0.15">
      <c r="A61" s="387" t="s">
        <v>67</v>
      </c>
      <c r="B61" s="287"/>
      <c r="C61" s="287"/>
      <c r="D61" s="287"/>
      <c r="E61" s="287"/>
      <c r="F61" s="24"/>
      <c r="G61" s="24"/>
      <c r="H61" s="24"/>
      <c r="I61" s="24"/>
      <c r="J61" s="24"/>
      <c r="K61" s="24"/>
    </row>
    <row r="62" spans="1:11" ht="15" customHeight="1" x14ac:dyDescent="0.15">
      <c r="A62" s="179" t="s">
        <v>379</v>
      </c>
      <c r="B62" s="287"/>
      <c r="C62" s="287"/>
      <c r="D62" s="287"/>
      <c r="E62" s="287"/>
      <c r="F62" s="24"/>
      <c r="G62" s="24">
        <v>-371.60899999999998</v>
      </c>
      <c r="H62" s="24">
        <v>-371.60899999999998</v>
      </c>
      <c r="I62" s="24">
        <v>-371.60899999999998</v>
      </c>
      <c r="J62" s="24">
        <v>-371.60899999999998</v>
      </c>
      <c r="K62" s="24">
        <v>-371.60899999999998</v>
      </c>
    </row>
    <row r="63" spans="1:11" ht="21" x14ac:dyDescent="0.15">
      <c r="A63" s="294" t="s">
        <v>481</v>
      </c>
      <c r="B63" s="287"/>
      <c r="C63" s="287"/>
      <c r="D63" s="287"/>
      <c r="E63" s="287"/>
      <c r="F63" s="24"/>
      <c r="G63" s="24"/>
      <c r="H63" s="24"/>
      <c r="I63" s="24"/>
      <c r="J63" s="24"/>
      <c r="K63" s="24"/>
    </row>
    <row r="64" spans="1:11" ht="15" customHeight="1" x14ac:dyDescent="0.15">
      <c r="A64" s="294"/>
      <c r="B64" s="287"/>
      <c r="C64" s="287"/>
      <c r="D64" s="287"/>
      <c r="E64" s="287"/>
      <c r="F64" s="24"/>
      <c r="G64" s="24"/>
      <c r="H64" s="24"/>
      <c r="I64" s="24"/>
      <c r="J64" s="24"/>
      <c r="K64" s="24"/>
    </row>
    <row r="65" spans="1:11" ht="15" customHeight="1" x14ac:dyDescent="0.15">
      <c r="A65" s="179" t="s">
        <v>387</v>
      </c>
      <c r="B65" s="287"/>
      <c r="C65" s="287"/>
      <c r="D65" s="287"/>
      <c r="E65" s="287"/>
      <c r="F65" s="24"/>
      <c r="G65" s="24"/>
      <c r="H65" s="24">
        <v>52</v>
      </c>
      <c r="I65" s="24">
        <v>52</v>
      </c>
      <c r="J65" s="24">
        <v>52</v>
      </c>
      <c r="K65" s="24">
        <v>52</v>
      </c>
    </row>
    <row r="66" spans="1:11" ht="70.5" customHeight="1" x14ac:dyDescent="0.15">
      <c r="A66" s="294" t="s">
        <v>403</v>
      </c>
      <c r="B66" s="287"/>
      <c r="C66" s="287"/>
      <c r="D66" s="287"/>
      <c r="E66" s="287"/>
      <c r="F66" s="24"/>
      <c r="G66" s="24"/>
      <c r="H66" s="24"/>
      <c r="I66" s="24"/>
      <c r="J66" s="24"/>
      <c r="K66" s="24"/>
    </row>
    <row r="67" spans="1:11" ht="15" customHeight="1" x14ac:dyDescent="0.15">
      <c r="A67" s="294"/>
      <c r="B67" s="287"/>
      <c r="C67" s="287"/>
      <c r="D67" s="287"/>
      <c r="E67" s="287"/>
      <c r="F67" s="24"/>
      <c r="G67" s="24"/>
      <c r="H67" s="24"/>
      <c r="I67" s="24"/>
      <c r="J67" s="24"/>
      <c r="K67" s="24"/>
    </row>
    <row r="68" spans="1:11" ht="15" customHeight="1" x14ac:dyDescent="0.15">
      <c r="A68" s="179" t="s">
        <v>305</v>
      </c>
      <c r="B68" s="287"/>
      <c r="C68" s="287"/>
      <c r="D68" s="287"/>
      <c r="E68" s="287"/>
      <c r="F68" s="24"/>
      <c r="G68" s="24"/>
      <c r="H68" s="24">
        <v>-376.61399999999998</v>
      </c>
      <c r="I68" s="24">
        <v>-762.26599999999996</v>
      </c>
      <c r="J68" s="24">
        <v>-762.26599999999996</v>
      </c>
      <c r="K68" s="24">
        <v>-762.26599999999996</v>
      </c>
    </row>
    <row r="69" spans="1:11" ht="42" x14ac:dyDescent="0.15">
      <c r="A69" s="294" t="s">
        <v>482</v>
      </c>
      <c r="B69" s="287"/>
      <c r="C69" s="287"/>
      <c r="D69" s="287"/>
      <c r="E69" s="287"/>
      <c r="F69" s="24"/>
      <c r="G69" s="24"/>
      <c r="H69" s="24"/>
      <c r="I69" s="24"/>
      <c r="J69" s="24"/>
      <c r="K69" s="24"/>
    </row>
    <row r="70" spans="1:11" ht="15" customHeight="1" x14ac:dyDescent="0.15">
      <c r="A70" s="293"/>
      <c r="B70" s="287"/>
      <c r="C70" s="287"/>
      <c r="D70" s="287"/>
      <c r="E70" s="287"/>
      <c r="F70" s="24"/>
      <c r="G70" s="24"/>
      <c r="H70" s="24"/>
      <c r="I70" s="24"/>
      <c r="J70" s="24"/>
      <c r="K70" s="24"/>
    </row>
    <row r="71" spans="1:11" ht="15" customHeight="1" x14ac:dyDescent="0.15">
      <c r="A71" s="179" t="s">
        <v>388</v>
      </c>
      <c r="B71" s="287"/>
      <c r="C71" s="287"/>
      <c r="D71" s="287"/>
      <c r="E71" s="287"/>
      <c r="F71" s="24"/>
      <c r="G71" s="24"/>
      <c r="H71" s="24">
        <v>-38.896000000000001</v>
      </c>
      <c r="I71" s="24">
        <v>-104.663</v>
      </c>
      <c r="J71" s="24">
        <v>-104.663</v>
      </c>
      <c r="K71" s="24">
        <v>-104.663</v>
      </c>
    </row>
    <row r="72" spans="1:11" ht="27.75" customHeight="1" x14ac:dyDescent="0.15">
      <c r="A72" s="294" t="s">
        <v>517</v>
      </c>
      <c r="B72" s="287"/>
      <c r="C72" s="287"/>
      <c r="D72" s="287"/>
      <c r="E72" s="287"/>
      <c r="F72" s="24"/>
      <c r="G72" s="24"/>
      <c r="H72" s="24"/>
      <c r="I72" s="24"/>
      <c r="J72" s="24"/>
      <c r="K72" s="24"/>
    </row>
    <row r="73" spans="1:11" x14ac:dyDescent="0.15">
      <c r="A73" s="294"/>
      <c r="B73" s="287"/>
      <c r="C73" s="287"/>
      <c r="D73" s="287"/>
      <c r="E73" s="287"/>
      <c r="F73" s="24"/>
      <c r="G73" s="24"/>
      <c r="H73" s="24"/>
      <c r="I73" s="24"/>
      <c r="J73" s="24"/>
      <c r="K73" s="24"/>
    </row>
    <row r="74" spans="1:11" ht="15" customHeight="1" x14ac:dyDescent="0.15">
      <c r="A74" s="179" t="s">
        <v>382</v>
      </c>
      <c r="B74" s="287"/>
      <c r="C74" s="287"/>
      <c r="D74" s="287"/>
      <c r="E74" s="287"/>
      <c r="F74" s="24"/>
      <c r="G74" s="24"/>
      <c r="H74" s="24">
        <v>45</v>
      </c>
      <c r="I74" s="24">
        <v>45</v>
      </c>
      <c r="J74" s="24"/>
      <c r="K74" s="24"/>
    </row>
    <row r="75" spans="1:11" ht="100.5" customHeight="1" x14ac:dyDescent="0.15">
      <c r="A75" s="294" t="s">
        <v>404</v>
      </c>
      <c r="B75" s="287"/>
      <c r="C75" s="287"/>
      <c r="D75" s="287"/>
      <c r="E75" s="287"/>
      <c r="F75" s="24"/>
      <c r="G75" s="24"/>
      <c r="H75" s="24"/>
      <c r="I75" s="24"/>
      <c r="J75" s="24"/>
      <c r="K75" s="24"/>
    </row>
    <row r="76" spans="1:11" x14ac:dyDescent="0.15">
      <c r="A76" s="294"/>
      <c r="B76" s="287"/>
      <c r="C76" s="287"/>
      <c r="D76" s="287"/>
      <c r="E76" s="287"/>
      <c r="F76" s="24"/>
      <c r="G76" s="24"/>
      <c r="H76" s="24"/>
      <c r="I76" s="24"/>
      <c r="J76" s="24"/>
      <c r="K76" s="24"/>
    </row>
    <row r="77" spans="1:11" x14ac:dyDescent="0.15">
      <c r="A77" s="179" t="s">
        <v>383</v>
      </c>
      <c r="B77" s="287"/>
      <c r="C77" s="287"/>
      <c r="D77" s="287"/>
      <c r="E77" s="287"/>
      <c r="F77" s="24"/>
      <c r="G77" s="24"/>
      <c r="H77" s="24">
        <v>35</v>
      </c>
      <c r="I77" s="24">
        <v>35</v>
      </c>
      <c r="J77" s="24">
        <v>35</v>
      </c>
      <c r="K77" s="24">
        <v>35</v>
      </c>
    </row>
    <row r="78" spans="1:11" ht="31.5" x14ac:dyDescent="0.15">
      <c r="A78" s="294" t="s">
        <v>518</v>
      </c>
      <c r="B78" s="287"/>
      <c r="C78" s="287"/>
      <c r="D78" s="287"/>
      <c r="E78" s="287"/>
      <c r="F78" s="24"/>
      <c r="G78" s="24"/>
      <c r="H78" s="24"/>
      <c r="I78" s="24"/>
      <c r="J78" s="24"/>
      <c r="K78" s="24"/>
    </row>
    <row r="79" spans="1:11" x14ac:dyDescent="0.15">
      <c r="A79" s="294"/>
      <c r="B79" s="287"/>
      <c r="C79" s="287"/>
      <c r="D79" s="287"/>
      <c r="E79" s="287"/>
      <c r="F79" s="24"/>
      <c r="G79" s="24"/>
      <c r="H79" s="24"/>
      <c r="I79" s="24"/>
      <c r="J79" s="24"/>
      <c r="K79" s="24"/>
    </row>
    <row r="80" spans="1:11" ht="17.25" customHeight="1" x14ac:dyDescent="0.15">
      <c r="A80" s="179" t="s">
        <v>389</v>
      </c>
      <c r="B80" s="287"/>
      <c r="C80" s="287"/>
      <c r="D80" s="287"/>
      <c r="E80" s="287"/>
      <c r="F80" s="24"/>
      <c r="G80" s="24"/>
      <c r="H80" s="24">
        <v>-400</v>
      </c>
      <c r="I80" s="24">
        <v>-400</v>
      </c>
      <c r="J80" s="24">
        <v>400</v>
      </c>
      <c r="K80" s="24">
        <v>400</v>
      </c>
    </row>
    <row r="81" spans="1:11" ht="55.5" customHeight="1" x14ac:dyDescent="0.15">
      <c r="A81" s="294" t="s">
        <v>405</v>
      </c>
      <c r="B81" s="287"/>
      <c r="C81" s="287"/>
      <c r="D81" s="287"/>
      <c r="E81" s="287"/>
      <c r="F81" s="24"/>
      <c r="G81" s="24"/>
      <c r="H81" s="24"/>
      <c r="I81" s="24"/>
      <c r="J81" s="24"/>
      <c r="K81" s="24"/>
    </row>
    <row r="82" spans="1:11" x14ac:dyDescent="0.15">
      <c r="A82" s="294"/>
      <c r="B82" s="287"/>
      <c r="C82" s="287"/>
      <c r="D82" s="287"/>
      <c r="E82" s="287"/>
      <c r="F82" s="24"/>
      <c r="G82" s="24"/>
      <c r="H82" s="24"/>
      <c r="I82" s="24"/>
      <c r="J82" s="24"/>
      <c r="K82" s="24"/>
    </row>
    <row r="83" spans="1:11" x14ac:dyDescent="0.15">
      <c r="A83" s="179" t="s">
        <v>494</v>
      </c>
      <c r="B83" s="287"/>
      <c r="C83" s="287"/>
      <c r="D83" s="287"/>
      <c r="E83" s="287"/>
      <c r="F83" s="24"/>
      <c r="G83" s="24"/>
      <c r="H83" s="24"/>
      <c r="I83" s="24"/>
      <c r="J83" s="24"/>
      <c r="K83" s="24">
        <v>-31</v>
      </c>
    </row>
    <row r="84" spans="1:11" ht="21" x14ac:dyDescent="0.15">
      <c r="A84" s="294" t="s">
        <v>516</v>
      </c>
      <c r="B84" s="287"/>
      <c r="C84" s="287"/>
      <c r="D84" s="287"/>
      <c r="E84" s="287"/>
      <c r="F84" s="24"/>
      <c r="G84" s="24"/>
      <c r="H84" s="24"/>
      <c r="I84" s="24"/>
      <c r="J84" s="24"/>
      <c r="K84" s="24"/>
    </row>
    <row r="85" spans="1:11" x14ac:dyDescent="0.15">
      <c r="A85" s="294"/>
      <c r="B85" s="287"/>
      <c r="C85" s="287"/>
      <c r="D85" s="287"/>
      <c r="E85" s="287"/>
      <c r="F85" s="24"/>
      <c r="G85" s="24"/>
      <c r="H85" s="24"/>
      <c r="I85" s="24"/>
      <c r="J85" s="24"/>
      <c r="K85" s="24"/>
    </row>
    <row r="86" spans="1:11" x14ac:dyDescent="0.15">
      <c r="A86" s="179" t="s">
        <v>390</v>
      </c>
      <c r="B86" s="287"/>
      <c r="C86" s="287"/>
      <c r="D86" s="287"/>
      <c r="E86" s="287"/>
      <c r="F86" s="24"/>
      <c r="G86" s="24"/>
      <c r="H86" s="24">
        <v>-1374.8810000000001</v>
      </c>
      <c r="I86" s="24">
        <v>-1544.79</v>
      </c>
      <c r="J86" s="24">
        <v>-1944.79</v>
      </c>
      <c r="K86" s="24">
        <v>-1944.79</v>
      </c>
    </row>
    <row r="87" spans="1:11" ht="42" x14ac:dyDescent="0.15">
      <c r="A87" s="294" t="s">
        <v>406</v>
      </c>
      <c r="B87" s="287"/>
      <c r="C87" s="287"/>
      <c r="D87" s="287"/>
      <c r="E87" s="287"/>
      <c r="F87" s="24"/>
      <c r="G87" s="24"/>
      <c r="H87" s="24"/>
      <c r="I87" s="24"/>
      <c r="J87" s="24"/>
      <c r="K87" s="24"/>
    </row>
    <row r="88" spans="1:11" x14ac:dyDescent="0.15">
      <c r="A88" s="294"/>
      <c r="B88" s="287"/>
      <c r="C88" s="287"/>
      <c r="D88" s="287"/>
      <c r="E88" s="287"/>
      <c r="F88" s="24"/>
      <c r="G88" s="24"/>
      <c r="H88" s="24"/>
      <c r="I88" s="24"/>
      <c r="J88" s="24"/>
      <c r="K88" s="24"/>
    </row>
    <row r="89" spans="1:11" x14ac:dyDescent="0.15">
      <c r="A89" s="179" t="s">
        <v>391</v>
      </c>
      <c r="B89" s="287"/>
      <c r="C89" s="287"/>
      <c r="D89" s="287"/>
      <c r="E89" s="287"/>
      <c r="F89" s="24"/>
      <c r="G89" s="24"/>
      <c r="H89" s="24">
        <v>-183</v>
      </c>
      <c r="I89" s="24">
        <v>-201</v>
      </c>
      <c r="J89" s="24">
        <v>-230</v>
      </c>
      <c r="K89" s="24">
        <v>-230</v>
      </c>
    </row>
    <row r="90" spans="1:11" ht="31.5" x14ac:dyDescent="0.15">
      <c r="A90" s="294" t="s">
        <v>401</v>
      </c>
      <c r="B90" s="287"/>
      <c r="C90" s="287"/>
      <c r="D90" s="287"/>
      <c r="E90" s="287"/>
      <c r="F90" s="24"/>
      <c r="G90" s="24"/>
      <c r="H90" s="24"/>
      <c r="I90" s="24"/>
      <c r="J90" s="24"/>
      <c r="K90" s="24"/>
    </row>
    <row r="91" spans="1:11" x14ac:dyDescent="0.15">
      <c r="A91" s="294"/>
      <c r="B91" s="287"/>
      <c r="C91" s="287"/>
      <c r="D91" s="287"/>
      <c r="E91" s="287"/>
      <c r="F91" s="24"/>
      <c r="G91" s="24"/>
      <c r="H91" s="24"/>
      <c r="I91" s="24"/>
      <c r="J91" s="24"/>
      <c r="K91" s="24"/>
    </row>
    <row r="92" spans="1:11" x14ac:dyDescent="0.15">
      <c r="A92" s="179" t="s">
        <v>392</v>
      </c>
      <c r="B92" s="287"/>
      <c r="C92" s="287"/>
      <c r="D92" s="287"/>
      <c r="E92" s="287"/>
      <c r="F92" s="24"/>
      <c r="G92" s="24"/>
      <c r="H92" s="24">
        <v>-5</v>
      </c>
      <c r="I92" s="24">
        <v>-5</v>
      </c>
      <c r="J92" s="24">
        <v>-5</v>
      </c>
      <c r="K92" s="24">
        <v>-5</v>
      </c>
    </row>
    <row r="93" spans="1:11" ht="31.5" x14ac:dyDescent="0.15">
      <c r="A93" s="294" t="s">
        <v>407</v>
      </c>
      <c r="B93" s="287"/>
      <c r="C93" s="287"/>
      <c r="D93" s="287"/>
      <c r="E93" s="287"/>
      <c r="F93" s="24"/>
      <c r="G93" s="24"/>
      <c r="H93" s="24"/>
      <c r="I93" s="24"/>
      <c r="J93" s="24"/>
      <c r="K93" s="24"/>
    </row>
    <row r="94" spans="1:11" x14ac:dyDescent="0.15">
      <c r="A94" s="294"/>
      <c r="B94" s="287"/>
      <c r="C94" s="287"/>
      <c r="D94" s="287"/>
      <c r="E94" s="287"/>
      <c r="F94" s="24"/>
      <c r="G94" s="24"/>
      <c r="H94" s="24"/>
      <c r="I94" s="24"/>
      <c r="J94" s="24"/>
      <c r="K94" s="24"/>
    </row>
    <row r="95" spans="1:11" x14ac:dyDescent="0.15">
      <c r="A95" s="179" t="s">
        <v>306</v>
      </c>
      <c r="B95" s="287"/>
      <c r="C95" s="287"/>
      <c r="D95" s="287"/>
      <c r="E95" s="287"/>
      <c r="F95" s="24"/>
      <c r="G95" s="24">
        <v>-158.71</v>
      </c>
      <c r="H95" s="24"/>
      <c r="I95" s="24"/>
      <c r="J95" s="24"/>
      <c r="K95" s="24"/>
    </row>
    <row r="96" spans="1:11" ht="52.5" x14ac:dyDescent="0.15">
      <c r="A96" s="294" t="s">
        <v>503</v>
      </c>
      <c r="B96" s="287"/>
      <c r="C96" s="287"/>
      <c r="D96" s="287"/>
      <c r="E96" s="287"/>
      <c r="F96" s="24"/>
      <c r="G96" s="24"/>
      <c r="H96" s="24"/>
      <c r="I96" s="24"/>
      <c r="J96" s="24"/>
      <c r="K96" s="24"/>
    </row>
    <row r="97" spans="1:11" x14ac:dyDescent="0.15">
      <c r="A97" s="293"/>
      <c r="B97" s="287"/>
      <c r="C97" s="287"/>
      <c r="D97" s="287"/>
      <c r="E97" s="287"/>
      <c r="F97" s="24"/>
      <c r="G97" s="24"/>
      <c r="H97" s="24"/>
      <c r="I97" s="24"/>
      <c r="J97" s="24"/>
      <c r="K97" s="24"/>
    </row>
    <row r="98" spans="1:11" x14ac:dyDescent="0.15">
      <c r="A98" s="179" t="s">
        <v>307</v>
      </c>
      <c r="B98" s="287"/>
      <c r="C98" s="287"/>
      <c r="D98" s="287"/>
      <c r="E98" s="287"/>
      <c r="F98" s="24"/>
      <c r="G98" s="24">
        <v>-64.388999999999996</v>
      </c>
      <c r="H98" s="24"/>
      <c r="I98" s="24"/>
      <c r="J98" s="24"/>
      <c r="K98" s="24"/>
    </row>
    <row r="99" spans="1:11" ht="94.5" x14ac:dyDescent="0.15">
      <c r="A99" s="293" t="s">
        <v>493</v>
      </c>
      <c r="B99" s="287"/>
      <c r="C99" s="287"/>
      <c r="D99" s="287"/>
      <c r="E99" s="287"/>
      <c r="F99" s="24"/>
      <c r="G99" s="24"/>
      <c r="H99" s="24"/>
      <c r="I99" s="24"/>
      <c r="J99" s="24"/>
      <c r="K99" s="24"/>
    </row>
    <row r="100" spans="1:11" x14ac:dyDescent="0.15">
      <c r="A100" s="293"/>
      <c r="B100" s="287"/>
      <c r="C100" s="287"/>
      <c r="D100" s="287"/>
      <c r="E100" s="287"/>
      <c r="F100" s="24"/>
      <c r="G100" s="24"/>
      <c r="H100" s="24"/>
      <c r="I100" s="24"/>
      <c r="J100" s="24"/>
      <c r="K100" s="24"/>
    </row>
    <row r="101" spans="1:11" x14ac:dyDescent="0.15">
      <c r="A101" s="294" t="s">
        <v>175</v>
      </c>
      <c r="B101" s="287"/>
      <c r="C101" s="287"/>
      <c r="D101" s="287"/>
      <c r="E101" s="287"/>
      <c r="F101" s="24"/>
      <c r="G101" s="24"/>
      <c r="H101" s="24"/>
      <c r="I101" s="24"/>
      <c r="J101" s="24"/>
      <c r="K101" s="24"/>
    </row>
    <row r="102" spans="1:11" x14ac:dyDescent="0.15">
      <c r="A102" s="179" t="s">
        <v>381</v>
      </c>
      <c r="B102" s="287"/>
      <c r="C102" s="287"/>
      <c r="D102" s="287"/>
      <c r="E102" s="287"/>
      <c r="F102" s="24">
        <v>-0.874</v>
      </c>
      <c r="G102" s="24">
        <v>-0.874</v>
      </c>
      <c r="H102" s="24">
        <v>-0.874</v>
      </c>
      <c r="I102" s="24">
        <v>-0.874</v>
      </c>
      <c r="J102" s="24">
        <v>-0.874</v>
      </c>
      <c r="K102" s="24">
        <v>-0.874</v>
      </c>
    </row>
    <row r="103" spans="1:11" x14ac:dyDescent="0.15">
      <c r="A103" s="179" t="s">
        <v>396</v>
      </c>
      <c r="B103" s="287"/>
      <c r="C103" s="287"/>
      <c r="D103" s="287"/>
      <c r="E103" s="287"/>
      <c r="F103" s="24">
        <v>-3.1739999999999999</v>
      </c>
      <c r="G103" s="24"/>
      <c r="H103" s="24"/>
      <c r="I103" s="24"/>
      <c r="J103" s="24"/>
      <c r="K103" s="24"/>
    </row>
    <row r="104" spans="1:11" x14ac:dyDescent="0.15">
      <c r="A104" s="179" t="s">
        <v>385</v>
      </c>
      <c r="B104" s="287"/>
      <c r="C104" s="287"/>
      <c r="D104" s="287"/>
      <c r="E104" s="287"/>
      <c r="F104" s="24"/>
      <c r="G104" s="24">
        <v>-11.8</v>
      </c>
      <c r="H104" s="24"/>
      <c r="I104" s="24">
        <v>8.4</v>
      </c>
      <c r="J104" s="24">
        <v>3.4</v>
      </c>
      <c r="K104" s="24"/>
    </row>
    <row r="105" spans="1:11" ht="13.5" customHeight="1" x14ac:dyDescent="0.15">
      <c r="A105" s="179" t="s">
        <v>483</v>
      </c>
      <c r="B105" s="287"/>
      <c r="C105" s="287"/>
      <c r="D105" s="287"/>
      <c r="E105" s="287"/>
      <c r="F105" s="24"/>
      <c r="G105" s="24"/>
      <c r="H105" s="24">
        <v>-9.4</v>
      </c>
      <c r="I105" s="24">
        <v>-17</v>
      </c>
      <c r="J105" s="24">
        <v>-4.4000000000000004</v>
      </c>
      <c r="K105" s="24"/>
    </row>
    <row r="106" spans="1:11" x14ac:dyDescent="0.15">
      <c r="A106" s="179" t="s">
        <v>386</v>
      </c>
      <c r="B106" s="287"/>
      <c r="C106" s="287"/>
      <c r="D106" s="287"/>
      <c r="E106" s="287"/>
      <c r="F106" s="24"/>
      <c r="G106" s="24"/>
      <c r="H106" s="24"/>
      <c r="I106" s="24">
        <v>0.23</v>
      </c>
      <c r="J106" s="24">
        <v>0.23</v>
      </c>
      <c r="K106" s="24">
        <v>0.23</v>
      </c>
    </row>
    <row r="107" spans="1:11" x14ac:dyDescent="0.15">
      <c r="A107" s="42"/>
      <c r="B107" s="23"/>
      <c r="C107" s="23"/>
      <c r="D107" s="23"/>
      <c r="E107" s="23"/>
      <c r="F107" s="23"/>
      <c r="G107" s="23"/>
      <c r="H107" s="23"/>
      <c r="I107" s="23"/>
      <c r="J107" s="23"/>
      <c r="K107" s="23"/>
    </row>
    <row r="108" spans="1:11" x14ac:dyDescent="0.15">
      <c r="A108" s="59"/>
      <c r="B108" s="109"/>
      <c r="C108" s="109"/>
      <c r="D108" s="109"/>
      <c r="E108" s="109"/>
      <c r="F108" s="109"/>
      <c r="G108" s="109"/>
      <c r="H108" s="109"/>
      <c r="I108" s="109"/>
      <c r="J108" s="109"/>
      <c r="K108" s="109"/>
    </row>
    <row r="109" spans="1:11" x14ac:dyDescent="0.15">
      <c r="A109" s="59"/>
      <c r="B109" s="388"/>
      <c r="C109" s="388"/>
      <c r="D109" s="388"/>
      <c r="E109" s="388"/>
      <c r="F109" s="388"/>
      <c r="G109" s="388"/>
      <c r="H109" s="388"/>
      <c r="I109" s="388"/>
      <c r="J109" s="388"/>
      <c r="K109" s="388"/>
    </row>
    <row r="110" spans="1:11" x14ac:dyDescent="0.15">
      <c r="A110" s="59"/>
      <c r="B110" s="59"/>
      <c r="C110" s="59"/>
      <c r="D110" s="59"/>
      <c r="E110" s="59"/>
      <c r="F110" s="388"/>
      <c r="G110" s="388"/>
      <c r="H110" s="388"/>
      <c r="I110" s="388"/>
      <c r="J110" s="388"/>
      <c r="K110" s="388"/>
    </row>
    <row r="111" spans="1:11" x14ac:dyDescent="0.15">
      <c r="K111" s="109"/>
    </row>
  </sheetData>
  <mergeCells count="7">
    <mergeCell ref="A54:K54"/>
    <mergeCell ref="A1:K1"/>
    <mergeCell ref="A12:K12"/>
    <mergeCell ref="A28:K28"/>
    <mergeCell ref="A22:K22"/>
    <mergeCell ref="A14:E14"/>
    <mergeCell ref="A17:E17"/>
  </mergeCells>
  <phoneticPr fontId="50" type="noConversion"/>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K40"/>
  <sheetViews>
    <sheetView tabSelected="1" workbookViewId="0">
      <selection activeCell="C42" sqref="C42"/>
    </sheetView>
  </sheetViews>
  <sheetFormatPr defaultColWidth="9.140625" defaultRowHeight="12" customHeight="1" x14ac:dyDescent="0.15"/>
  <cols>
    <col min="1" max="1" width="47.7109375" style="5" customWidth="1"/>
    <col min="2" max="11" width="7.85546875" style="5" bestFit="1" customWidth="1"/>
    <col min="12" max="16384" width="9.140625" style="5"/>
  </cols>
  <sheetData>
    <row r="1" spans="1:11" ht="21" customHeight="1" x14ac:dyDescent="0.15">
      <c r="A1" s="299" t="s">
        <v>68</v>
      </c>
      <c r="B1" s="299"/>
      <c r="C1" s="299"/>
      <c r="D1" s="299"/>
      <c r="E1" s="299"/>
      <c r="F1" s="299"/>
      <c r="G1" s="299"/>
      <c r="H1" s="299"/>
      <c r="I1" s="299"/>
      <c r="J1" s="299"/>
      <c r="K1" s="303"/>
    </row>
    <row r="2" spans="1:11" ht="12" customHeight="1" x14ac:dyDescent="0.15">
      <c r="A2" s="16"/>
      <c r="B2" s="16">
        <v>2021</v>
      </c>
      <c r="C2" s="16">
        <v>2022</v>
      </c>
      <c r="D2" s="16">
        <v>2023</v>
      </c>
      <c r="E2" s="16">
        <v>2024</v>
      </c>
      <c r="F2" s="16">
        <v>2025</v>
      </c>
      <c r="G2" s="16">
        <v>2026</v>
      </c>
      <c r="H2" s="16">
        <v>2027</v>
      </c>
      <c r="I2" s="16">
        <v>2028</v>
      </c>
      <c r="J2" s="16">
        <v>2029</v>
      </c>
      <c r="K2" s="16">
        <v>2030</v>
      </c>
    </row>
    <row r="3" spans="1:11" ht="12" customHeight="1" x14ac:dyDescent="0.15">
      <c r="A3" s="17" t="s">
        <v>212</v>
      </c>
      <c r="B3" s="25">
        <v>3075.3240000000001</v>
      </c>
      <c r="C3" s="25">
        <v>3166.5360000000001</v>
      </c>
      <c r="D3" s="25">
        <v>3338.07</v>
      </c>
      <c r="E3" s="25">
        <v>3417.9960000000001</v>
      </c>
      <c r="F3" s="25">
        <v>3395.2170000000001</v>
      </c>
      <c r="G3" s="25">
        <v>3323.069</v>
      </c>
      <c r="H3" s="25">
        <v>1584.575</v>
      </c>
      <c r="I3" s="25">
        <v>1601.633</v>
      </c>
      <c r="J3" s="25">
        <v>1619.2370000000001</v>
      </c>
      <c r="K3" s="25">
        <v>1619.2370000000001</v>
      </c>
    </row>
    <row r="4" spans="1:11" ht="12" customHeight="1" x14ac:dyDescent="0.15">
      <c r="A4" s="19" t="s">
        <v>308</v>
      </c>
      <c r="B4" s="99">
        <v>0</v>
      </c>
      <c r="C4" s="99">
        <v>0</v>
      </c>
      <c r="D4" s="99">
        <v>0</v>
      </c>
      <c r="E4" s="99">
        <v>0</v>
      </c>
      <c r="F4" s="25"/>
      <c r="G4" s="25"/>
      <c r="H4" s="25"/>
      <c r="I4" s="25"/>
      <c r="J4" s="25"/>
      <c r="K4" s="25"/>
    </row>
    <row r="5" spans="1:11" ht="12" customHeight="1" x14ac:dyDescent="0.15">
      <c r="A5" s="19" t="s">
        <v>309</v>
      </c>
      <c r="B5" s="99">
        <v>0</v>
      </c>
      <c r="C5" s="99">
        <v>0</v>
      </c>
      <c r="D5" s="99">
        <v>0</v>
      </c>
      <c r="E5" s="99">
        <v>0</v>
      </c>
      <c r="F5" s="25"/>
      <c r="G5" s="25"/>
      <c r="H5" s="25"/>
      <c r="I5" s="25"/>
      <c r="J5" s="25"/>
      <c r="K5" s="25"/>
    </row>
    <row r="6" spans="1:11" ht="12" customHeight="1" x14ac:dyDescent="0.15">
      <c r="A6" s="19" t="s">
        <v>213</v>
      </c>
      <c r="B6" s="99"/>
      <c r="C6" s="99"/>
      <c r="D6" s="99"/>
      <c r="E6" s="99"/>
      <c r="F6" s="26">
        <v>0</v>
      </c>
      <c r="G6" s="26">
        <v>130</v>
      </c>
      <c r="H6" s="26">
        <v>7.8999999999998636</v>
      </c>
      <c r="I6" s="26">
        <v>8.8999999999998636</v>
      </c>
      <c r="J6" s="26">
        <v>8.5999999999999091</v>
      </c>
      <c r="K6" s="26">
        <v>70.199999999999818</v>
      </c>
    </row>
    <row r="7" spans="1:11" ht="12" customHeight="1" x14ac:dyDescent="0.15">
      <c r="A7" s="19" t="s">
        <v>288</v>
      </c>
      <c r="B7" s="26">
        <v>0</v>
      </c>
      <c r="C7" s="26">
        <v>0</v>
      </c>
      <c r="D7" s="26">
        <v>0</v>
      </c>
      <c r="E7" s="26">
        <v>0</v>
      </c>
      <c r="F7" s="26">
        <v>0</v>
      </c>
      <c r="G7" s="26">
        <v>-10.400000000000091</v>
      </c>
      <c r="H7" s="26">
        <v>-9.2999999999999545</v>
      </c>
      <c r="I7" s="26">
        <v>-10</v>
      </c>
      <c r="J7" s="26">
        <v>-11</v>
      </c>
      <c r="K7" s="26">
        <v>-14</v>
      </c>
    </row>
    <row r="8" spans="1:11" ht="12" customHeight="1" x14ac:dyDescent="0.15">
      <c r="A8" s="100" t="s">
        <v>289</v>
      </c>
      <c r="B8" s="172">
        <v>0</v>
      </c>
      <c r="C8" s="172">
        <v>0</v>
      </c>
      <c r="D8" s="172">
        <v>0</v>
      </c>
      <c r="E8" s="172">
        <v>0</v>
      </c>
      <c r="F8" s="172">
        <v>0</v>
      </c>
      <c r="G8" s="172">
        <v>119.59999999999991</v>
      </c>
      <c r="H8" s="172">
        <v>-1.4000000000000909</v>
      </c>
      <c r="I8" s="172">
        <v>-1.1000000000001364</v>
      </c>
      <c r="J8" s="172">
        <v>-2.4000000000000909</v>
      </c>
      <c r="K8" s="172">
        <v>56.199999999999818</v>
      </c>
    </row>
    <row r="9" spans="1:11" ht="15" customHeight="1" x14ac:dyDescent="0.15">
      <c r="A9" s="22" t="s">
        <v>290</v>
      </c>
      <c r="B9" s="27">
        <v>3075.3240000000001</v>
      </c>
      <c r="C9" s="27">
        <v>3166.5360000000001</v>
      </c>
      <c r="D9" s="27">
        <v>3338.07</v>
      </c>
      <c r="E9" s="27">
        <v>3417.9960000000001</v>
      </c>
      <c r="F9" s="27">
        <v>3395.2170000000001</v>
      </c>
      <c r="G9" s="27">
        <v>3442.6689999999999</v>
      </c>
      <c r="H9" s="27">
        <v>1583.175</v>
      </c>
      <c r="I9" s="27">
        <v>1600.5329999999999</v>
      </c>
      <c r="J9" s="27">
        <v>1616.837</v>
      </c>
      <c r="K9" s="27">
        <v>1675.4369999999999</v>
      </c>
    </row>
    <row r="10" spans="1:11" ht="12" customHeight="1" x14ac:dyDescent="0.15">
      <c r="A10" s="14"/>
      <c r="B10" s="14"/>
      <c r="C10" s="14"/>
      <c r="D10" s="14"/>
      <c r="E10" s="14"/>
      <c r="F10" s="29"/>
      <c r="G10" s="29"/>
      <c r="H10" s="29"/>
      <c r="I10" s="29"/>
      <c r="J10" s="29"/>
      <c r="K10" s="29"/>
    </row>
    <row r="11" spans="1:11" ht="12" customHeight="1" x14ac:dyDescent="0.15">
      <c r="A11" s="313" t="s">
        <v>122</v>
      </c>
      <c r="B11" s="313"/>
      <c r="C11" s="313"/>
      <c r="D11" s="313"/>
      <c r="E11" s="313"/>
      <c r="F11" s="314"/>
      <c r="G11" s="314"/>
      <c r="H11" s="314"/>
      <c r="I11" s="314"/>
      <c r="J11" s="314"/>
      <c r="K11" s="306"/>
    </row>
    <row r="12" spans="1:11" ht="12" customHeight="1" x14ac:dyDescent="0.15">
      <c r="A12" s="14"/>
      <c r="B12" s="14"/>
      <c r="C12" s="14"/>
      <c r="D12" s="14"/>
      <c r="E12" s="14"/>
      <c r="F12" s="29"/>
      <c r="G12" s="29"/>
      <c r="H12" s="29"/>
      <c r="I12" s="29"/>
      <c r="J12" s="29"/>
      <c r="K12" s="29"/>
    </row>
    <row r="13" spans="1:11" s="7" customFormat="1" ht="12" customHeight="1" x14ac:dyDescent="0.15">
      <c r="A13" s="300" t="s">
        <v>218</v>
      </c>
      <c r="B13" s="300"/>
      <c r="C13" s="300"/>
      <c r="D13" s="300"/>
      <c r="E13" s="300"/>
      <c r="F13" s="301"/>
      <c r="G13" s="301"/>
      <c r="H13" s="301"/>
      <c r="I13" s="301"/>
      <c r="J13" s="301"/>
      <c r="K13" s="302"/>
    </row>
    <row r="14" spans="1:11" s="7" customFormat="1" ht="10.5" x14ac:dyDescent="0.15">
      <c r="A14" s="39" t="s">
        <v>66</v>
      </c>
      <c r="B14" s="39"/>
      <c r="C14" s="39"/>
      <c r="D14" s="39"/>
      <c r="E14" s="39"/>
      <c r="F14" s="169"/>
      <c r="G14" s="169"/>
      <c r="H14" s="169"/>
      <c r="I14" s="169"/>
      <c r="J14" s="169"/>
      <c r="K14" s="169"/>
    </row>
    <row r="15" spans="1:11" s="7" customFormat="1" ht="10.5" x14ac:dyDescent="0.15">
      <c r="A15" s="175" t="s">
        <v>233</v>
      </c>
      <c r="B15" s="174"/>
      <c r="C15" s="397"/>
      <c r="D15" s="397"/>
      <c r="E15" s="397"/>
      <c r="F15" s="68">
        <v>0</v>
      </c>
      <c r="G15" s="68">
        <v>16.2</v>
      </c>
      <c r="H15" s="68">
        <v>10.4</v>
      </c>
      <c r="I15" s="68">
        <v>10.8</v>
      </c>
      <c r="J15" s="68">
        <v>11.2</v>
      </c>
      <c r="K15" s="68">
        <v>11.6</v>
      </c>
    </row>
    <row r="16" spans="1:11" s="7" customFormat="1" ht="84" x14ac:dyDescent="0.15">
      <c r="A16" s="173" t="s">
        <v>241</v>
      </c>
      <c r="B16" s="102"/>
      <c r="C16" s="398"/>
      <c r="D16" s="398"/>
      <c r="E16" s="398"/>
      <c r="F16" s="68"/>
      <c r="G16" s="68"/>
      <c r="H16" s="68"/>
      <c r="I16" s="68"/>
      <c r="J16" s="68"/>
      <c r="K16" s="68"/>
    </row>
    <row r="17" spans="1:11" s="7" customFormat="1" ht="10.5" x14ac:dyDescent="0.15">
      <c r="A17" s="173"/>
      <c r="B17" s="102"/>
      <c r="C17" s="398"/>
      <c r="D17" s="398"/>
      <c r="E17" s="398"/>
      <c r="F17" s="68"/>
      <c r="G17" s="68"/>
      <c r="H17" s="68"/>
      <c r="I17" s="68"/>
      <c r="J17" s="68"/>
      <c r="K17" s="68"/>
    </row>
    <row r="18" spans="1:11" s="7" customFormat="1" ht="10.5" x14ac:dyDescent="0.15">
      <c r="A18" s="170" t="s">
        <v>229</v>
      </c>
      <c r="B18" s="221"/>
      <c r="C18" s="399"/>
      <c r="D18" s="399"/>
      <c r="E18" s="399"/>
      <c r="F18" s="68">
        <v>0</v>
      </c>
      <c r="G18" s="68">
        <v>-4.2</v>
      </c>
      <c r="H18" s="68">
        <v>-2.5</v>
      </c>
      <c r="I18" s="68">
        <v>-1.9000000000000001</v>
      </c>
      <c r="J18" s="68">
        <v>-2.6</v>
      </c>
      <c r="K18" s="68">
        <v>-3.3</v>
      </c>
    </row>
    <row r="19" spans="1:11" s="7" customFormat="1" ht="52.5" x14ac:dyDescent="0.15">
      <c r="A19" s="173" t="s">
        <v>240</v>
      </c>
      <c r="B19" s="102"/>
      <c r="C19" s="398"/>
      <c r="D19" s="398"/>
      <c r="E19" s="398"/>
      <c r="F19" s="68"/>
      <c r="G19" s="68"/>
      <c r="H19" s="68"/>
      <c r="I19" s="68"/>
      <c r="J19" s="68"/>
      <c r="K19" s="68"/>
    </row>
    <row r="20" spans="1:11" s="7" customFormat="1" ht="9.75" customHeight="1" x14ac:dyDescent="0.15">
      <c r="A20" s="39"/>
      <c r="B20" s="39"/>
      <c r="C20" s="400"/>
      <c r="D20" s="400"/>
      <c r="E20" s="400"/>
      <c r="F20" s="68"/>
      <c r="G20" s="68"/>
      <c r="H20" s="68"/>
      <c r="I20" s="68"/>
      <c r="J20" s="68"/>
      <c r="K20" s="68"/>
    </row>
    <row r="21" spans="1:11" s="7" customFormat="1" ht="10.5" x14ac:dyDescent="0.15">
      <c r="A21" s="39" t="s">
        <v>67</v>
      </c>
      <c r="B21" s="39"/>
      <c r="C21" s="400"/>
      <c r="D21" s="400"/>
      <c r="E21" s="400"/>
      <c r="F21" s="68"/>
      <c r="G21" s="68"/>
      <c r="H21" s="68"/>
      <c r="I21" s="68"/>
      <c r="J21" s="68"/>
      <c r="K21" s="68"/>
    </row>
    <row r="22" spans="1:11" s="7" customFormat="1" ht="10.5" x14ac:dyDescent="0.15">
      <c r="A22" s="37" t="s">
        <v>216</v>
      </c>
      <c r="B22" s="37"/>
      <c r="C22" s="396"/>
      <c r="D22" s="396"/>
      <c r="E22" s="396"/>
      <c r="F22" s="68">
        <v>0</v>
      </c>
      <c r="G22" s="68">
        <v>118</v>
      </c>
      <c r="H22" s="68">
        <v>0</v>
      </c>
      <c r="I22" s="68">
        <v>0</v>
      </c>
      <c r="J22" s="68">
        <v>0</v>
      </c>
      <c r="K22" s="68">
        <v>0</v>
      </c>
    </row>
    <row r="23" spans="1:11" s="7" customFormat="1" ht="80.25" customHeight="1" x14ac:dyDescent="0.15">
      <c r="A23" s="181" t="s">
        <v>265</v>
      </c>
      <c r="B23" s="212"/>
      <c r="C23" s="68"/>
      <c r="D23" s="68"/>
      <c r="E23" s="68"/>
      <c r="F23" s="68"/>
      <c r="G23" s="68"/>
      <c r="H23" s="68"/>
      <c r="I23" s="68"/>
      <c r="J23" s="68"/>
      <c r="K23" s="68"/>
    </row>
    <row r="24" spans="1:11" s="7" customFormat="1" ht="10.5" x14ac:dyDescent="0.15">
      <c r="A24" s="171"/>
      <c r="B24" s="212"/>
      <c r="C24" s="68"/>
      <c r="D24" s="68"/>
      <c r="E24" s="68"/>
      <c r="F24" s="68"/>
      <c r="G24" s="68"/>
      <c r="H24" s="68"/>
      <c r="I24" s="68"/>
      <c r="J24" s="68"/>
      <c r="K24" s="68"/>
    </row>
    <row r="25" spans="1:11" s="7" customFormat="1" ht="10.5" x14ac:dyDescent="0.15">
      <c r="A25" s="37" t="s">
        <v>177</v>
      </c>
      <c r="B25" s="37"/>
      <c r="C25" s="396"/>
      <c r="D25" s="396"/>
      <c r="E25" s="396"/>
      <c r="F25" s="68"/>
      <c r="G25" s="68"/>
      <c r="H25" s="68"/>
      <c r="I25" s="68"/>
      <c r="J25" s="68"/>
      <c r="K25" s="68">
        <v>61.9</v>
      </c>
    </row>
    <row r="26" spans="1:11" s="7" customFormat="1" ht="84" x14ac:dyDescent="0.15">
      <c r="A26" s="169" t="s">
        <v>252</v>
      </c>
      <c r="B26" s="212"/>
      <c r="C26" s="68"/>
      <c r="D26" s="68"/>
      <c r="E26" s="68"/>
      <c r="F26" s="68"/>
      <c r="G26" s="68"/>
      <c r="H26" s="68"/>
      <c r="I26" s="68"/>
      <c r="J26" s="68"/>
      <c r="K26" s="68"/>
    </row>
    <row r="27" spans="1:11" s="7" customFormat="1" ht="10.5" x14ac:dyDescent="0.15">
      <c r="A27" s="220"/>
      <c r="B27" s="220"/>
      <c r="C27" s="220"/>
      <c r="D27" s="220"/>
      <c r="E27" s="220"/>
      <c r="F27" s="68"/>
      <c r="G27" s="68"/>
      <c r="H27" s="68"/>
      <c r="I27" s="68"/>
      <c r="J27" s="68"/>
      <c r="K27" s="68"/>
    </row>
    <row r="28" spans="1:11" s="7" customFormat="1" ht="15" x14ac:dyDescent="0.25">
      <c r="A28" s="300" t="s">
        <v>302</v>
      </c>
      <c r="B28" s="300"/>
      <c r="C28" s="300"/>
      <c r="D28" s="300"/>
      <c r="E28" s="300"/>
      <c r="F28" s="301"/>
      <c r="G28" s="301"/>
      <c r="H28" s="301"/>
      <c r="I28" s="301"/>
      <c r="J28" s="301"/>
      <c r="K28" s="309"/>
    </row>
    <row r="29" spans="1:11" s="7" customFormat="1" ht="15" customHeight="1" x14ac:dyDescent="0.15">
      <c r="A29" s="14" t="s">
        <v>66</v>
      </c>
      <c r="B29" s="224"/>
      <c r="C29" s="224"/>
      <c r="D29" s="224"/>
      <c r="E29" s="224"/>
      <c r="F29" s="68"/>
      <c r="G29" s="68"/>
      <c r="H29" s="68"/>
      <c r="I29" s="68"/>
      <c r="J29" s="68"/>
      <c r="K29" s="68"/>
    </row>
    <row r="30" spans="1:11" s="7" customFormat="1" ht="15" customHeight="1" x14ac:dyDescent="0.15">
      <c r="A30" s="203" t="s">
        <v>380</v>
      </c>
      <c r="B30" s="224"/>
      <c r="C30" s="68"/>
      <c r="D30" s="68"/>
      <c r="E30" s="68"/>
      <c r="F30" s="68"/>
      <c r="G30" s="68">
        <v>2.2999999999999998</v>
      </c>
      <c r="H30" s="68">
        <v>-0.8</v>
      </c>
      <c r="I30" s="68">
        <v>-1.1000000000000001</v>
      </c>
      <c r="J30" s="68">
        <v>-2.7</v>
      </c>
      <c r="K30" s="68">
        <v>-6.1</v>
      </c>
    </row>
    <row r="31" spans="1:11" s="7" customFormat="1" ht="42" x14ac:dyDescent="0.15">
      <c r="A31" s="230" t="s">
        <v>402</v>
      </c>
      <c r="B31" s="229"/>
      <c r="C31" s="68"/>
      <c r="D31" s="68"/>
      <c r="E31" s="68"/>
      <c r="F31" s="68"/>
      <c r="G31" s="68"/>
      <c r="H31" s="68"/>
      <c r="I31" s="68"/>
      <c r="J31" s="68"/>
      <c r="K31" s="68"/>
    </row>
    <row r="32" spans="1:11" s="7" customFormat="1" ht="10.5" x14ac:dyDescent="0.15">
      <c r="A32" s="276"/>
      <c r="B32" s="277"/>
      <c r="C32" s="68"/>
      <c r="D32" s="68"/>
      <c r="E32" s="68"/>
      <c r="F32" s="68"/>
      <c r="G32" s="68"/>
      <c r="H32" s="68"/>
      <c r="I32" s="68"/>
      <c r="J32" s="68"/>
      <c r="K32" s="68"/>
    </row>
    <row r="33" spans="1:11" s="7" customFormat="1" ht="15" customHeight="1" x14ac:dyDescent="0.15">
      <c r="A33" s="203" t="s">
        <v>229</v>
      </c>
      <c r="B33" s="220"/>
      <c r="C33" s="68"/>
      <c r="D33" s="68"/>
      <c r="E33" s="68"/>
      <c r="F33" s="68"/>
      <c r="G33" s="288">
        <v>-13</v>
      </c>
      <c r="H33" s="288">
        <v>-5.3</v>
      </c>
      <c r="I33" s="288">
        <v>-4.3</v>
      </c>
      <c r="J33" s="288">
        <v>-4.0999999999999996</v>
      </c>
      <c r="K33" s="288">
        <v>-4.4000000000000004</v>
      </c>
    </row>
    <row r="34" spans="1:11" s="7" customFormat="1" ht="31.5" x14ac:dyDescent="0.15">
      <c r="A34" s="276" t="s">
        <v>502</v>
      </c>
      <c r="B34" s="277"/>
      <c r="C34" s="68"/>
      <c r="D34" s="68"/>
      <c r="E34" s="68"/>
      <c r="F34" s="68"/>
      <c r="G34" s="68"/>
      <c r="H34" s="68"/>
      <c r="I34" s="68"/>
      <c r="J34" s="68"/>
      <c r="K34" s="68"/>
    </row>
    <row r="35" spans="1:11" s="7" customFormat="1" ht="15" customHeight="1" x14ac:dyDescent="0.15">
      <c r="A35" s="203"/>
      <c r="B35" s="277"/>
      <c r="C35" s="68"/>
      <c r="D35" s="68"/>
      <c r="E35" s="68"/>
      <c r="F35" s="68"/>
      <c r="G35" s="68"/>
      <c r="H35" s="68"/>
      <c r="I35" s="68"/>
      <c r="J35" s="68"/>
      <c r="K35" s="68"/>
    </row>
    <row r="36" spans="1:11" s="7" customFormat="1" ht="15" customHeight="1" x14ac:dyDescent="0.15">
      <c r="A36" s="203" t="s">
        <v>393</v>
      </c>
      <c r="B36" s="220"/>
      <c r="C36" s="68"/>
      <c r="D36" s="68"/>
      <c r="E36" s="68"/>
      <c r="F36" s="68"/>
      <c r="G36" s="68">
        <v>0.3</v>
      </c>
      <c r="H36" s="68">
        <v>-3.2</v>
      </c>
      <c r="I36" s="68">
        <v>-4.5999999999999996</v>
      </c>
      <c r="J36" s="68">
        <v>-4.2</v>
      </c>
      <c r="K36" s="68">
        <v>-3.5</v>
      </c>
    </row>
    <row r="37" spans="1:11" s="7" customFormat="1" ht="94.5" x14ac:dyDescent="0.15">
      <c r="A37" s="230" t="s">
        <v>408</v>
      </c>
      <c r="B37" s="220"/>
      <c r="C37" s="68"/>
      <c r="D37" s="68"/>
      <c r="E37" s="68"/>
      <c r="F37" s="68"/>
      <c r="G37" s="68"/>
      <c r="H37" s="68"/>
      <c r="I37" s="68"/>
      <c r="J37" s="68"/>
      <c r="K37" s="68"/>
    </row>
    <row r="38" spans="1:11" ht="12" customHeight="1" x14ac:dyDescent="0.15">
      <c r="A38" s="20"/>
      <c r="B38" s="177"/>
      <c r="C38" s="177"/>
      <c r="D38" s="177"/>
      <c r="E38" s="177"/>
      <c r="F38" s="21"/>
      <c r="G38" s="21"/>
      <c r="H38" s="21"/>
      <c r="I38" s="21"/>
      <c r="J38" s="21"/>
      <c r="K38" s="21"/>
    </row>
    <row r="39" spans="1:11" ht="12" customHeight="1" x14ac:dyDescent="0.15">
      <c r="A39" s="3"/>
      <c r="B39" s="1"/>
      <c r="C39" s="1"/>
      <c r="D39" s="1"/>
      <c r="E39" s="1"/>
      <c r="F39" s="1"/>
      <c r="G39" s="1"/>
      <c r="H39" s="1"/>
      <c r="I39" s="1"/>
      <c r="J39" s="1"/>
      <c r="K39" s="1"/>
    </row>
    <row r="40" spans="1:11" ht="12" customHeight="1" x14ac:dyDescent="0.15">
      <c r="A40" s="4"/>
      <c r="B40" s="31"/>
      <c r="C40" s="31"/>
      <c r="D40" s="31"/>
      <c r="E40" s="31"/>
      <c r="F40" s="31"/>
      <c r="G40" s="31"/>
      <c r="H40" s="31"/>
      <c r="I40" s="31"/>
      <c r="J40" s="31"/>
      <c r="K40" s="31"/>
    </row>
  </sheetData>
  <mergeCells count="4">
    <mergeCell ref="A1:K1"/>
    <mergeCell ref="A11:K11"/>
    <mergeCell ref="A13:K13"/>
    <mergeCell ref="A28:K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K53"/>
  <sheetViews>
    <sheetView zoomScaleNormal="100" workbookViewId="0">
      <selection activeCell="A17" sqref="A17"/>
    </sheetView>
  </sheetViews>
  <sheetFormatPr defaultColWidth="9.140625" defaultRowHeight="12.6" customHeight="1" x14ac:dyDescent="0.15"/>
  <cols>
    <col min="1" max="1" width="43" style="5" bestFit="1" customWidth="1"/>
    <col min="2" max="2" width="11.28515625" style="5" bestFit="1" customWidth="1"/>
    <col min="3" max="3" width="9.140625" style="5" customWidth="1"/>
    <col min="4" max="4" width="10.42578125" style="5" bestFit="1" customWidth="1"/>
    <col min="5" max="7" width="9.140625" style="5" customWidth="1"/>
    <col min="8" max="10" width="9" style="5" customWidth="1"/>
    <col min="11" max="11" width="12.42578125" style="5" customWidth="1"/>
    <col min="12" max="16384" width="9.140625" style="5"/>
  </cols>
  <sheetData>
    <row r="1" spans="1:11" ht="15" x14ac:dyDescent="0.25">
      <c r="A1" s="299" t="s">
        <v>124</v>
      </c>
      <c r="B1" s="299"/>
      <c r="C1" s="299"/>
      <c r="D1" s="299"/>
      <c r="E1" s="299"/>
      <c r="F1" s="299"/>
      <c r="G1" s="299"/>
      <c r="H1" s="299"/>
      <c r="I1" s="296"/>
      <c r="J1" s="296"/>
      <c r="K1" s="296"/>
    </row>
    <row r="2" spans="1:11" ht="10.5" x14ac:dyDescent="0.15">
      <c r="A2" s="53"/>
      <c r="B2" s="54">
        <v>2021</v>
      </c>
      <c r="C2" s="55">
        <v>2022</v>
      </c>
      <c r="D2" s="54">
        <v>2023</v>
      </c>
      <c r="E2" s="55">
        <v>2024</v>
      </c>
      <c r="F2" s="54">
        <v>2025</v>
      </c>
      <c r="G2" s="55">
        <v>2026</v>
      </c>
      <c r="H2" s="54">
        <v>2027</v>
      </c>
      <c r="I2" s="54">
        <v>2028</v>
      </c>
      <c r="J2" s="54">
        <v>2029</v>
      </c>
      <c r="K2" s="54">
        <v>2030</v>
      </c>
    </row>
    <row r="3" spans="1:11" ht="10.5" x14ac:dyDescent="0.15">
      <c r="A3" s="11" t="s">
        <v>1</v>
      </c>
      <c r="B3" s="71">
        <v>6772.4850000000006</v>
      </c>
      <c r="C3" s="71">
        <v>6954.46</v>
      </c>
      <c r="D3" s="71">
        <v>7648.56</v>
      </c>
      <c r="E3" s="71">
        <v>8350.4089999999997</v>
      </c>
      <c r="F3" s="71">
        <v>8761.6649999999991</v>
      </c>
      <c r="G3" s="71">
        <v>9194.6529999999984</v>
      </c>
      <c r="H3" s="71">
        <v>9553.4030000000002</v>
      </c>
      <c r="I3" s="71">
        <v>9805.1999999999989</v>
      </c>
      <c r="J3" s="71">
        <v>9805.1999999999989</v>
      </c>
      <c r="K3" s="71">
        <v>9805.1999999999989</v>
      </c>
    </row>
    <row r="4" spans="1:11" ht="10.5" x14ac:dyDescent="0.15">
      <c r="A4" s="9" t="s">
        <v>18</v>
      </c>
      <c r="B4" s="10">
        <v>3468.9189999999999</v>
      </c>
      <c r="C4" s="10">
        <v>3580.0369999999998</v>
      </c>
      <c r="D4" s="10">
        <v>3965.9470000000001</v>
      </c>
      <c r="E4" s="10">
        <v>4394.2939999999999</v>
      </c>
      <c r="F4" s="10">
        <v>4567.71</v>
      </c>
      <c r="G4" s="10">
        <v>4860.4759999999997</v>
      </c>
      <c r="H4" s="10">
        <v>5085.93</v>
      </c>
      <c r="I4" s="10">
        <v>5273.4769999999999</v>
      </c>
      <c r="J4" s="10">
        <v>5273.4769999999999</v>
      </c>
      <c r="K4" s="10">
        <v>5273.4769999999999</v>
      </c>
    </row>
    <row r="5" spans="1:11" ht="10.5" x14ac:dyDescent="0.15">
      <c r="A5" s="9" t="s">
        <v>11</v>
      </c>
      <c r="B5" s="10">
        <v>689.82600000000002</v>
      </c>
      <c r="C5" s="10">
        <v>714.29300000000001</v>
      </c>
      <c r="D5" s="10">
        <v>803.29499999999996</v>
      </c>
      <c r="E5" s="10">
        <v>903.80499999999995</v>
      </c>
      <c r="F5" s="10">
        <v>967.72799999999995</v>
      </c>
      <c r="G5" s="10">
        <v>1059.7080000000001</v>
      </c>
      <c r="H5" s="10">
        <v>1176.1980000000001</v>
      </c>
      <c r="I5" s="10">
        <v>1233.1859999999999</v>
      </c>
      <c r="J5" s="10">
        <v>1233.1859999999999</v>
      </c>
      <c r="K5" s="10">
        <v>1233.1859999999999</v>
      </c>
    </row>
    <row r="6" spans="1:11" ht="10.5" x14ac:dyDescent="0.15">
      <c r="A6" s="9" t="s">
        <v>83</v>
      </c>
      <c r="B6" s="10">
        <v>815.22</v>
      </c>
      <c r="C6" s="10">
        <v>834.41600000000005</v>
      </c>
      <c r="D6" s="10">
        <v>921.55399999999997</v>
      </c>
      <c r="E6" s="10">
        <v>978.92399999999998</v>
      </c>
      <c r="F6" s="10">
        <v>1038.1510000000001</v>
      </c>
      <c r="G6" s="10">
        <v>1040.9559999999999</v>
      </c>
      <c r="H6" s="10">
        <v>1059.0119999999999</v>
      </c>
      <c r="I6" s="10">
        <v>1062.2919999999999</v>
      </c>
      <c r="J6" s="10">
        <v>1062.2919999999999</v>
      </c>
      <c r="K6" s="10">
        <v>1062.2919999999999</v>
      </c>
    </row>
    <row r="7" spans="1:11" ht="10.5" x14ac:dyDescent="0.15">
      <c r="A7" s="9" t="s">
        <v>47</v>
      </c>
      <c r="B7" s="10">
        <v>962.41200000000003</v>
      </c>
      <c r="C7" s="10">
        <v>1004.564</v>
      </c>
      <c r="D7" s="10">
        <v>1065.126</v>
      </c>
      <c r="E7" s="10">
        <v>1139.1569999999999</v>
      </c>
      <c r="F7" s="10">
        <v>1184.069</v>
      </c>
      <c r="G7" s="10">
        <v>1196.2059999999999</v>
      </c>
      <c r="H7" s="10">
        <v>1190.809</v>
      </c>
      <c r="I7" s="10">
        <v>1194.0409999999999</v>
      </c>
      <c r="J7" s="10">
        <v>1194.0409999999999</v>
      </c>
      <c r="K7" s="10">
        <v>1194.0409999999999</v>
      </c>
    </row>
    <row r="8" spans="1:11" ht="10.5" x14ac:dyDescent="0.15">
      <c r="A8" s="9" t="s">
        <v>3</v>
      </c>
      <c r="B8" s="10">
        <v>279.07900000000001</v>
      </c>
      <c r="C8" s="10">
        <v>279.584</v>
      </c>
      <c r="D8" s="10">
        <v>302.02</v>
      </c>
      <c r="E8" s="10">
        <v>300.24900000000002</v>
      </c>
      <c r="F8" s="10">
        <v>328.99799999999999</v>
      </c>
      <c r="G8" s="10">
        <v>341.721</v>
      </c>
      <c r="H8" s="10">
        <v>341.721</v>
      </c>
      <c r="I8" s="10">
        <v>341.721</v>
      </c>
      <c r="J8" s="10">
        <v>341.721</v>
      </c>
      <c r="K8" s="10">
        <v>341.721</v>
      </c>
    </row>
    <row r="9" spans="1:11" ht="10.5" x14ac:dyDescent="0.15">
      <c r="A9" s="9" t="s">
        <v>4</v>
      </c>
      <c r="B9" s="10">
        <v>368.00900000000001</v>
      </c>
      <c r="C9" s="10">
        <v>348.05200000000002</v>
      </c>
      <c r="D9" s="10">
        <v>382.43099999999998</v>
      </c>
      <c r="E9" s="10">
        <v>401.21100000000001</v>
      </c>
      <c r="F9" s="10">
        <v>426.17700000000002</v>
      </c>
      <c r="G9" s="10">
        <v>441.41699999999997</v>
      </c>
      <c r="H9" s="10">
        <v>441.41699999999997</v>
      </c>
      <c r="I9" s="10">
        <v>441.41699999999997</v>
      </c>
      <c r="J9" s="10">
        <v>441.41699999999997</v>
      </c>
      <c r="K9" s="10">
        <v>441.41699999999997</v>
      </c>
    </row>
    <row r="10" spans="1:11" ht="10.5" x14ac:dyDescent="0.15">
      <c r="A10" s="9" t="s">
        <v>125</v>
      </c>
      <c r="B10" s="10">
        <v>189.02</v>
      </c>
      <c r="C10" s="10">
        <v>193.51400000000001</v>
      </c>
      <c r="D10" s="10">
        <v>208.18700000000001</v>
      </c>
      <c r="E10" s="10">
        <v>232.76900000000001</v>
      </c>
      <c r="F10" s="10">
        <v>248.83199999999999</v>
      </c>
      <c r="G10" s="10">
        <v>254.16900000000001</v>
      </c>
      <c r="H10" s="10">
        <v>258.31599999999997</v>
      </c>
      <c r="I10" s="10">
        <v>259.06599999999997</v>
      </c>
      <c r="J10" s="10">
        <v>259.06599999999997</v>
      </c>
      <c r="K10" s="10">
        <v>259.06599999999997</v>
      </c>
    </row>
    <row r="11" spans="1:11" ht="10.5" x14ac:dyDescent="0.15">
      <c r="A11" s="9"/>
      <c r="B11" s="10"/>
      <c r="C11" s="10"/>
      <c r="D11" s="10"/>
      <c r="E11" s="10"/>
      <c r="F11" s="10"/>
      <c r="G11" s="10"/>
      <c r="H11" s="10"/>
      <c r="I11" s="10"/>
      <c r="J11" s="10"/>
      <c r="K11" s="10"/>
    </row>
    <row r="12" spans="1:11" ht="10.5" x14ac:dyDescent="0.15">
      <c r="A12" s="11" t="s">
        <v>59</v>
      </c>
      <c r="B12" s="71">
        <v>28385.285</v>
      </c>
      <c r="C12" s="71">
        <v>29017.907999999999</v>
      </c>
      <c r="D12" s="71">
        <v>31150.961000000003</v>
      </c>
      <c r="E12" s="71">
        <v>33455.620999999999</v>
      </c>
      <c r="F12" s="71">
        <v>35342.233</v>
      </c>
      <c r="G12" s="71">
        <v>35685.200999999994</v>
      </c>
      <c r="H12" s="71">
        <v>36016.853999999999</v>
      </c>
      <c r="I12" s="71">
        <v>36107.666000000005</v>
      </c>
      <c r="J12" s="71">
        <v>36097.000000000007</v>
      </c>
      <c r="K12" s="71">
        <v>36092.599000000002</v>
      </c>
    </row>
    <row r="13" spans="1:11" ht="10.5" x14ac:dyDescent="0.15">
      <c r="A13" s="9" t="s">
        <v>95</v>
      </c>
      <c r="B13" s="10">
        <v>25647.755000000001</v>
      </c>
      <c r="C13" s="10">
        <v>26262.341</v>
      </c>
      <c r="D13" s="10">
        <v>28046.615000000002</v>
      </c>
      <c r="E13" s="10">
        <v>30130.664000000001</v>
      </c>
      <c r="F13" s="10">
        <v>31733.716</v>
      </c>
      <c r="G13" s="10">
        <v>31987.877</v>
      </c>
      <c r="H13" s="10">
        <v>32426.593000000001</v>
      </c>
      <c r="I13" s="10">
        <v>32513.718000000001</v>
      </c>
      <c r="J13" s="10">
        <v>32513.718000000001</v>
      </c>
      <c r="K13" s="10">
        <v>32513.717000000001</v>
      </c>
    </row>
    <row r="14" spans="1:11" ht="10.5" x14ac:dyDescent="0.15">
      <c r="A14" s="9" t="s">
        <v>526</v>
      </c>
      <c r="B14" s="10">
        <v>1226.442</v>
      </c>
      <c r="C14" s="10">
        <v>1142.5999999999999</v>
      </c>
      <c r="D14" s="10">
        <v>1240.2940000000001</v>
      </c>
      <c r="E14" s="10">
        <v>1323.3979999999999</v>
      </c>
      <c r="F14" s="10">
        <v>1501.7139999999999</v>
      </c>
      <c r="G14" s="10">
        <v>1563.8589999999999</v>
      </c>
      <c r="H14" s="10">
        <v>1583.623</v>
      </c>
      <c r="I14" s="10">
        <v>1588.22</v>
      </c>
      <c r="J14" s="10">
        <v>1588.22</v>
      </c>
      <c r="K14" s="10">
        <v>1588.22</v>
      </c>
    </row>
    <row r="15" spans="1:11" ht="21" x14ac:dyDescent="0.15">
      <c r="A15" s="56" t="s">
        <v>49</v>
      </c>
      <c r="B15" s="10">
        <v>840.65</v>
      </c>
      <c r="C15" s="10">
        <v>897.07600000000002</v>
      </c>
      <c r="D15" s="10">
        <v>959.94100000000003</v>
      </c>
      <c r="E15" s="10">
        <v>1006.494</v>
      </c>
      <c r="F15" s="10">
        <v>1057.0070000000001</v>
      </c>
      <c r="G15" s="10">
        <v>1065.0909999999999</v>
      </c>
      <c r="H15" s="10">
        <v>1065.0909999999999</v>
      </c>
      <c r="I15" s="10">
        <v>1065.0909999999999</v>
      </c>
      <c r="J15" s="10">
        <v>1065.0909999999999</v>
      </c>
      <c r="K15" s="10">
        <v>1065.0909999999999</v>
      </c>
    </row>
    <row r="16" spans="1:11" ht="21" x14ac:dyDescent="0.15">
      <c r="A16" s="56" t="s">
        <v>126</v>
      </c>
      <c r="B16" s="10">
        <v>131.47800000000001</v>
      </c>
      <c r="C16" s="10">
        <v>142.06700000000001</v>
      </c>
      <c r="D16" s="10">
        <v>214.61600000000001</v>
      </c>
      <c r="E16" s="10">
        <v>231.79</v>
      </c>
      <c r="F16" s="10">
        <v>249.93600000000001</v>
      </c>
      <c r="G16" s="10">
        <v>253.886</v>
      </c>
      <c r="H16" s="10">
        <v>252.316</v>
      </c>
      <c r="I16" s="10">
        <v>251.464</v>
      </c>
      <c r="J16" s="10">
        <v>240.798</v>
      </c>
      <c r="K16" s="10">
        <v>236.398</v>
      </c>
    </row>
    <row r="17" spans="1:11" ht="10.5" x14ac:dyDescent="0.15">
      <c r="A17" s="9" t="s">
        <v>5</v>
      </c>
      <c r="B17" s="10">
        <v>538.96</v>
      </c>
      <c r="C17" s="10">
        <v>573.82399999999996</v>
      </c>
      <c r="D17" s="10">
        <v>689.495</v>
      </c>
      <c r="E17" s="10">
        <v>763.27499999999998</v>
      </c>
      <c r="F17" s="10">
        <v>799.86</v>
      </c>
      <c r="G17" s="10">
        <v>814.48800000000006</v>
      </c>
      <c r="H17" s="10">
        <v>689.23099999999999</v>
      </c>
      <c r="I17" s="10">
        <v>689.173</v>
      </c>
      <c r="J17" s="10">
        <v>689.173</v>
      </c>
      <c r="K17" s="10">
        <v>689.173</v>
      </c>
    </row>
    <row r="18" spans="1:11" ht="10.5" x14ac:dyDescent="0.15">
      <c r="A18" s="9"/>
      <c r="B18" s="10"/>
      <c r="C18" s="10"/>
      <c r="D18" s="10"/>
      <c r="E18" s="10"/>
      <c r="F18" s="10"/>
      <c r="G18" s="10"/>
      <c r="H18" s="10"/>
      <c r="I18" s="10"/>
      <c r="J18" s="10"/>
      <c r="K18" s="10"/>
    </row>
    <row r="19" spans="1:11" s="2" customFormat="1" ht="21" x14ac:dyDescent="0.15">
      <c r="A19" s="57" t="s">
        <v>0</v>
      </c>
      <c r="B19" s="71">
        <v>2954.27</v>
      </c>
      <c r="C19" s="71">
        <v>4591.6629999999996</v>
      </c>
      <c r="D19" s="71">
        <v>5029.4350000000004</v>
      </c>
      <c r="E19" s="71">
        <v>5567.02</v>
      </c>
      <c r="F19" s="71">
        <v>5919.7529999999997</v>
      </c>
      <c r="G19" s="71">
        <v>5870.8850000000002</v>
      </c>
      <c r="H19" s="71">
        <v>5934.1</v>
      </c>
      <c r="I19" s="71">
        <v>5973.1719999999996</v>
      </c>
      <c r="J19" s="71">
        <v>5973.1719999999996</v>
      </c>
      <c r="K19" s="71">
        <v>5973.1719999999996</v>
      </c>
    </row>
    <row r="20" spans="1:11" ht="10.5" x14ac:dyDescent="0.15">
      <c r="A20" s="9"/>
      <c r="B20" s="10"/>
      <c r="C20" s="10"/>
      <c r="D20" s="10"/>
      <c r="E20" s="10"/>
      <c r="F20" s="10"/>
      <c r="G20" s="10"/>
      <c r="H20" s="10"/>
      <c r="I20" s="10"/>
      <c r="J20" s="10"/>
      <c r="K20" s="10"/>
    </row>
    <row r="21" spans="1:11" ht="10.5" x14ac:dyDescent="0.15">
      <c r="A21" s="11" t="s">
        <v>168</v>
      </c>
      <c r="B21" s="71">
        <v>6576.5410000000002</v>
      </c>
      <c r="C21" s="71">
        <v>6942.2939999999999</v>
      </c>
      <c r="D21" s="71">
        <v>7203.518</v>
      </c>
      <c r="E21" s="71">
        <v>7708.9929999999995</v>
      </c>
      <c r="F21" s="71">
        <v>8177.5650000000005</v>
      </c>
      <c r="G21" s="71">
        <v>8414.2839999999997</v>
      </c>
      <c r="H21" s="71">
        <v>8484.723</v>
      </c>
      <c r="I21" s="71">
        <v>8507.3970000000008</v>
      </c>
      <c r="J21" s="71">
        <v>8501.9130000000005</v>
      </c>
      <c r="K21" s="71">
        <v>8501.9130000000005</v>
      </c>
    </row>
    <row r="22" spans="1:11" ht="10.5" x14ac:dyDescent="0.15">
      <c r="A22" s="9" t="s">
        <v>167</v>
      </c>
      <c r="B22" s="10">
        <v>4879.2780000000002</v>
      </c>
      <c r="C22" s="10">
        <v>5176.857</v>
      </c>
      <c r="D22" s="10">
        <v>5317.259</v>
      </c>
      <c r="E22" s="10">
        <v>5697.2579999999998</v>
      </c>
      <c r="F22" s="10">
        <v>6051.0619999999999</v>
      </c>
      <c r="G22" s="10">
        <v>6240.4589999999998</v>
      </c>
      <c r="H22" s="10">
        <v>6273.5050000000001</v>
      </c>
      <c r="I22" s="10">
        <v>6289.4080000000004</v>
      </c>
      <c r="J22" s="10">
        <v>6283.924</v>
      </c>
      <c r="K22" s="10">
        <v>6283.924</v>
      </c>
    </row>
    <row r="23" spans="1:11" ht="10.5" x14ac:dyDescent="0.15">
      <c r="A23" s="9" t="s">
        <v>9</v>
      </c>
      <c r="B23" s="10">
        <v>1697.2629999999999</v>
      </c>
      <c r="C23" s="10">
        <v>1765.4369999999999</v>
      </c>
      <c r="D23" s="10">
        <v>1886.259</v>
      </c>
      <c r="E23" s="10">
        <v>2011.7349999999999</v>
      </c>
      <c r="F23" s="10">
        <v>2126.5030000000002</v>
      </c>
      <c r="G23" s="10">
        <v>2173.8249999999998</v>
      </c>
      <c r="H23" s="10">
        <v>2211.2179999999998</v>
      </c>
      <c r="I23" s="10">
        <v>2217.989</v>
      </c>
      <c r="J23" s="10">
        <v>2217.989</v>
      </c>
      <c r="K23" s="10">
        <v>2217.989</v>
      </c>
    </row>
    <row r="24" spans="1:11" ht="10.5" x14ac:dyDescent="0.15">
      <c r="A24" s="9"/>
      <c r="B24" s="10"/>
      <c r="C24" s="10"/>
      <c r="D24" s="10"/>
      <c r="E24" s="10"/>
      <c r="F24" s="10"/>
      <c r="G24" s="10"/>
      <c r="H24" s="10"/>
      <c r="I24" s="10"/>
      <c r="J24" s="10"/>
      <c r="K24" s="10"/>
    </row>
    <row r="25" spans="1:11" s="2" customFormat="1" ht="10.5" x14ac:dyDescent="0.15">
      <c r="A25" s="11" t="s">
        <v>54</v>
      </c>
      <c r="B25" s="71">
        <v>3333.4949999999999</v>
      </c>
      <c r="C25" s="71">
        <v>3097.0479999999998</v>
      </c>
      <c r="D25" s="71">
        <v>3219.163</v>
      </c>
      <c r="E25" s="71">
        <v>3307.654</v>
      </c>
      <c r="F25" s="71">
        <v>3265.8629999999998</v>
      </c>
      <c r="G25" s="71">
        <v>3798.732</v>
      </c>
      <c r="H25" s="71">
        <v>3848.5410000000002</v>
      </c>
      <c r="I25" s="71">
        <v>3934.1610000000001</v>
      </c>
      <c r="J25" s="71">
        <v>3875.6729999999998</v>
      </c>
      <c r="K25" s="71">
        <v>3821.6689999999999</v>
      </c>
    </row>
    <row r="26" spans="1:11" ht="10.5" x14ac:dyDescent="0.15">
      <c r="A26" s="9"/>
      <c r="B26" s="10"/>
      <c r="C26" s="10"/>
      <c r="D26" s="10"/>
      <c r="E26" s="10"/>
      <c r="F26" s="10"/>
      <c r="G26" s="10"/>
      <c r="H26" s="10"/>
      <c r="I26" s="10"/>
      <c r="J26" s="10"/>
      <c r="K26" s="10"/>
    </row>
    <row r="27" spans="1:11" ht="10.5" x14ac:dyDescent="0.15">
      <c r="A27" s="11" t="s">
        <v>6</v>
      </c>
      <c r="B27" s="71">
        <v>868.24</v>
      </c>
      <c r="C27" s="71">
        <v>897.32899999999995</v>
      </c>
      <c r="D27" s="71">
        <v>982.31</v>
      </c>
      <c r="E27" s="71">
        <v>1059.098</v>
      </c>
      <c r="F27" s="71">
        <v>1103.9089999999999</v>
      </c>
      <c r="G27" s="71">
        <v>1132.4580000000001</v>
      </c>
      <c r="H27" s="71">
        <v>1152.4010000000001</v>
      </c>
      <c r="I27" s="71">
        <v>1156.008</v>
      </c>
      <c r="J27" s="71">
        <v>1156.008</v>
      </c>
      <c r="K27" s="71">
        <v>1156.008</v>
      </c>
    </row>
    <row r="28" spans="1:11" ht="10.5" x14ac:dyDescent="0.15">
      <c r="A28" s="9" t="s">
        <v>7</v>
      </c>
      <c r="B28" s="10">
        <v>741.85599999999999</v>
      </c>
      <c r="C28" s="10">
        <v>780.16</v>
      </c>
      <c r="D28" s="10">
        <v>853.93</v>
      </c>
      <c r="E28" s="10">
        <v>931.35299999999995</v>
      </c>
      <c r="F28" s="10">
        <v>987.94799999999998</v>
      </c>
      <c r="G28" s="10">
        <v>1013.654</v>
      </c>
      <c r="H28" s="10">
        <v>1031.239</v>
      </c>
      <c r="I28" s="10">
        <v>1034.4090000000001</v>
      </c>
      <c r="J28" s="10">
        <v>1034.4090000000001</v>
      </c>
      <c r="K28" s="10">
        <v>1034.4090000000001</v>
      </c>
    </row>
    <row r="29" spans="1:11" ht="10.5" x14ac:dyDescent="0.15">
      <c r="A29" s="9" t="s">
        <v>8</v>
      </c>
      <c r="B29" s="10">
        <v>126.384</v>
      </c>
      <c r="C29" s="10">
        <v>117.169</v>
      </c>
      <c r="D29" s="10">
        <v>128.38</v>
      </c>
      <c r="E29" s="10">
        <v>127.745</v>
      </c>
      <c r="F29" s="10">
        <v>115.961</v>
      </c>
      <c r="G29" s="10">
        <v>118.804</v>
      </c>
      <c r="H29" s="10">
        <v>121.16200000000001</v>
      </c>
      <c r="I29" s="10">
        <v>121.599</v>
      </c>
      <c r="J29" s="10">
        <v>121.599</v>
      </c>
      <c r="K29" s="10">
        <v>121.599</v>
      </c>
    </row>
    <row r="30" spans="1:11" ht="10.5" x14ac:dyDescent="0.15">
      <c r="A30" s="9"/>
      <c r="B30" s="10"/>
      <c r="C30" s="10"/>
      <c r="D30" s="10"/>
      <c r="E30" s="10"/>
      <c r="F30" s="10"/>
      <c r="G30" s="10"/>
      <c r="H30" s="10"/>
      <c r="I30" s="10"/>
      <c r="J30" s="10"/>
      <c r="K30" s="10"/>
    </row>
    <row r="31" spans="1:11" s="2" customFormat="1" ht="10.5" x14ac:dyDescent="0.15">
      <c r="A31" s="11" t="s">
        <v>48</v>
      </c>
      <c r="B31" s="71">
        <v>1417.6</v>
      </c>
      <c r="C31" s="71">
        <v>1505.48</v>
      </c>
      <c r="D31" s="71">
        <v>1589.135</v>
      </c>
      <c r="E31" s="71">
        <v>1708.318</v>
      </c>
      <c r="F31" s="71">
        <v>1877.37</v>
      </c>
      <c r="G31" s="71">
        <v>2093.712</v>
      </c>
      <c r="H31" s="71">
        <v>2155.018</v>
      </c>
      <c r="I31" s="71">
        <v>2181.5709999999999</v>
      </c>
      <c r="J31" s="71">
        <v>2214.9850000000001</v>
      </c>
      <c r="K31" s="71">
        <v>2210.2849999999999</v>
      </c>
    </row>
    <row r="32" spans="1:11" ht="10.5" x14ac:dyDescent="0.15">
      <c r="A32" s="9"/>
      <c r="B32" s="71"/>
      <c r="C32" s="71"/>
      <c r="D32" s="71"/>
      <c r="E32" s="71"/>
      <c r="F32" s="71"/>
      <c r="G32" s="71"/>
      <c r="H32" s="71"/>
      <c r="I32" s="71"/>
      <c r="J32" s="71"/>
      <c r="K32" s="71"/>
    </row>
    <row r="33" spans="1:11" s="2" customFormat="1" ht="10.5" x14ac:dyDescent="0.15">
      <c r="A33" s="11" t="s">
        <v>10</v>
      </c>
      <c r="B33" s="71">
        <v>459.23099999999999</v>
      </c>
      <c r="C33" s="71">
        <v>1071.4680000000001</v>
      </c>
      <c r="D33" s="71">
        <v>828.303</v>
      </c>
      <c r="E33" s="71">
        <v>825.72199999999998</v>
      </c>
      <c r="F33" s="71">
        <v>1070.529</v>
      </c>
      <c r="G33" s="71">
        <v>1015.754</v>
      </c>
      <c r="H33" s="71">
        <v>1025.5029999999999</v>
      </c>
      <c r="I33" s="71">
        <v>1027.2670000000001</v>
      </c>
      <c r="J33" s="71">
        <v>1027.2670000000001</v>
      </c>
      <c r="K33" s="71">
        <v>1027.2670000000001</v>
      </c>
    </row>
    <row r="34" spans="1:11" s="2" customFormat="1" ht="10.5" x14ac:dyDescent="0.15">
      <c r="A34" s="11"/>
      <c r="B34" s="71"/>
      <c r="C34" s="71"/>
      <c r="D34" s="71"/>
      <c r="E34" s="71"/>
      <c r="F34" s="71"/>
      <c r="G34" s="71"/>
      <c r="H34" s="71"/>
      <c r="I34" s="71"/>
      <c r="J34" s="71"/>
      <c r="K34" s="71"/>
    </row>
    <row r="35" spans="1:11" s="2" customFormat="1" ht="10.5" x14ac:dyDescent="0.15">
      <c r="A35" s="11" t="s">
        <v>182</v>
      </c>
      <c r="B35" s="71">
        <v>0</v>
      </c>
      <c r="C35" s="71">
        <v>0</v>
      </c>
      <c r="D35" s="71">
        <v>24.530999999999999</v>
      </c>
      <c r="E35" s="71">
        <v>136.54300000000001</v>
      </c>
      <c r="F35" s="71">
        <v>261.80799999999999</v>
      </c>
      <c r="G35" s="71">
        <v>175.16399999999999</v>
      </c>
      <c r="H35" s="71">
        <v>582.41</v>
      </c>
      <c r="I35" s="71">
        <v>613.90200000000004</v>
      </c>
      <c r="J35" s="71">
        <v>0</v>
      </c>
      <c r="K35" s="71">
        <v>0</v>
      </c>
    </row>
    <row r="36" spans="1:11" ht="10.5" x14ac:dyDescent="0.15">
      <c r="A36" s="11"/>
      <c r="B36" s="71"/>
      <c r="C36" s="71"/>
      <c r="D36" s="71"/>
      <c r="E36" s="71"/>
      <c r="F36" s="71"/>
      <c r="G36" s="71"/>
      <c r="H36" s="71"/>
      <c r="I36" s="71"/>
      <c r="J36" s="71"/>
      <c r="K36" s="71"/>
    </row>
    <row r="37" spans="1:11" s="2" customFormat="1" ht="10.5" x14ac:dyDescent="0.15">
      <c r="A37" s="11" t="s">
        <v>42</v>
      </c>
      <c r="B37" s="71">
        <v>0</v>
      </c>
      <c r="C37" s="71">
        <v>0</v>
      </c>
      <c r="D37" s="71">
        <v>0</v>
      </c>
      <c r="E37" s="71">
        <v>0</v>
      </c>
      <c r="F37" s="71">
        <v>8.0210000000000008</v>
      </c>
      <c r="G37" s="71">
        <v>2409.3440000000001</v>
      </c>
      <c r="H37" s="71">
        <v>5134.4010000000007</v>
      </c>
      <c r="I37" s="71">
        <v>7993.3010000000004</v>
      </c>
      <c r="J37" s="71">
        <v>11781.151</v>
      </c>
      <c r="K37" s="71">
        <v>15276.316000000001</v>
      </c>
    </row>
    <row r="38" spans="1:11" ht="10.5" x14ac:dyDescent="0.15">
      <c r="A38" s="11"/>
      <c r="B38" s="10"/>
      <c r="C38" s="10"/>
      <c r="D38" s="10"/>
      <c r="E38" s="10"/>
      <c r="F38" s="10"/>
      <c r="G38" s="10"/>
      <c r="H38" s="10"/>
      <c r="I38" s="10"/>
      <c r="J38" s="10"/>
      <c r="K38" s="10"/>
    </row>
    <row r="39" spans="1:11" ht="11.25" x14ac:dyDescent="0.15">
      <c r="A39" s="12" t="s">
        <v>546</v>
      </c>
      <c r="B39" s="67">
        <v>50767.146999999997</v>
      </c>
      <c r="C39" s="67">
        <v>54077.650000000009</v>
      </c>
      <c r="D39" s="67">
        <v>57675.916000000005</v>
      </c>
      <c r="E39" s="67">
        <v>62119.378000000004</v>
      </c>
      <c r="F39" s="67">
        <v>65788.716</v>
      </c>
      <c r="G39" s="67">
        <v>69790.186999999991</v>
      </c>
      <c r="H39" s="67">
        <v>73887.353999999992</v>
      </c>
      <c r="I39" s="67">
        <v>77299.645000000033</v>
      </c>
      <c r="J39" s="67">
        <v>80432.369000000006</v>
      </c>
      <c r="K39" s="67">
        <v>83864.429000000004</v>
      </c>
    </row>
    <row r="40" spans="1:11" ht="10.5" x14ac:dyDescent="0.15">
      <c r="A40" s="9" t="s">
        <v>84</v>
      </c>
      <c r="B40" s="10">
        <v>3075.3240000000001</v>
      </c>
      <c r="C40" s="10">
        <v>3166.5360000000001</v>
      </c>
      <c r="D40" s="10">
        <v>3338.07</v>
      </c>
      <c r="E40" s="10">
        <v>3417.9960000000001</v>
      </c>
      <c r="F40" s="10">
        <v>3395.2170000000001</v>
      </c>
      <c r="G40" s="10">
        <v>3442.6689999999999</v>
      </c>
      <c r="H40" s="10">
        <v>1583.175</v>
      </c>
      <c r="I40" s="10">
        <v>1600.5329999999999</v>
      </c>
      <c r="J40" s="10">
        <v>1616.837</v>
      </c>
      <c r="K40" s="10">
        <v>1675.4369999999999</v>
      </c>
    </row>
    <row r="41" spans="1:11" ht="11.25" x14ac:dyDescent="0.15">
      <c r="A41" s="12" t="s">
        <v>291</v>
      </c>
      <c r="B41" s="67">
        <v>47691.822999999997</v>
      </c>
      <c r="C41" s="67">
        <v>50911.114000000009</v>
      </c>
      <c r="D41" s="67">
        <v>54337.846000000005</v>
      </c>
      <c r="E41" s="67">
        <v>58701.382000000005</v>
      </c>
      <c r="F41" s="67">
        <v>62393.499000000003</v>
      </c>
      <c r="G41" s="67">
        <v>66347.517999999996</v>
      </c>
      <c r="H41" s="67">
        <v>72304.178999999989</v>
      </c>
      <c r="I41" s="67">
        <v>75699.112000000037</v>
      </c>
      <c r="J41" s="67">
        <v>78815.532000000007</v>
      </c>
      <c r="K41" s="67">
        <v>82188.991999999998</v>
      </c>
    </row>
    <row r="42" spans="1:11" ht="10.5" x14ac:dyDescent="0.15">
      <c r="A42" s="93"/>
      <c r="B42" s="93"/>
      <c r="C42" s="93"/>
      <c r="D42" s="93"/>
      <c r="E42" s="93"/>
      <c r="F42" s="93"/>
      <c r="G42" s="13"/>
      <c r="H42" s="13"/>
      <c r="I42" s="13"/>
      <c r="J42" s="13"/>
      <c r="K42" s="13"/>
    </row>
    <row r="43" spans="1:11" s="2" customFormat="1" ht="10.5" x14ac:dyDescent="0.15">
      <c r="A43" s="94"/>
      <c r="B43" s="94"/>
      <c r="C43" s="94"/>
      <c r="D43" s="94"/>
      <c r="E43" s="94"/>
      <c r="F43" s="94"/>
      <c r="G43" s="94"/>
      <c r="H43" s="94"/>
      <c r="I43" s="94"/>
      <c r="J43" s="94"/>
      <c r="K43" s="94"/>
    </row>
    <row r="44" spans="1:11" ht="10.5" x14ac:dyDescent="0.15">
      <c r="A44" s="59"/>
      <c r="B44" s="60"/>
      <c r="C44" s="60"/>
      <c r="D44" s="60"/>
      <c r="E44" s="60"/>
      <c r="F44" s="60"/>
      <c r="G44" s="60"/>
      <c r="H44" s="60"/>
      <c r="I44" s="60"/>
      <c r="J44" s="60"/>
      <c r="K44" s="60"/>
    </row>
    <row r="45" spans="1:11" ht="10.5" x14ac:dyDescent="0.15">
      <c r="A45" s="59"/>
      <c r="B45" s="60"/>
      <c r="C45" s="60"/>
      <c r="D45" s="60"/>
      <c r="E45" s="60"/>
      <c r="F45" s="60"/>
      <c r="G45" s="60"/>
      <c r="H45" s="60"/>
      <c r="I45" s="60"/>
      <c r="J45" s="60"/>
      <c r="K45" s="60"/>
    </row>
    <row r="46" spans="1:11" ht="10.5" x14ac:dyDescent="0.15">
      <c r="A46" s="59"/>
      <c r="B46" s="60"/>
      <c r="C46" s="60"/>
      <c r="D46" s="60"/>
      <c r="E46" s="60"/>
      <c r="F46" s="60"/>
      <c r="G46" s="60"/>
      <c r="H46" s="60"/>
      <c r="I46" s="60"/>
      <c r="J46" s="60"/>
      <c r="K46" s="60"/>
    </row>
    <row r="47" spans="1:11" ht="10.5" x14ac:dyDescent="0.15">
      <c r="A47" s="95"/>
      <c r="B47" s="93"/>
      <c r="C47" s="93"/>
      <c r="D47" s="93"/>
      <c r="E47" s="93"/>
      <c r="F47" s="93"/>
      <c r="G47" s="93"/>
      <c r="H47" s="93"/>
      <c r="I47" s="93"/>
      <c r="J47" s="93"/>
      <c r="K47" s="93"/>
    </row>
    <row r="48" spans="1:11" ht="10.5" x14ac:dyDescent="0.15">
      <c r="A48" s="95"/>
      <c r="B48" s="8"/>
      <c r="C48" s="8"/>
      <c r="D48" s="8"/>
      <c r="E48" s="8"/>
      <c r="F48" s="8"/>
      <c r="G48" s="8"/>
      <c r="H48" s="8"/>
      <c r="I48" s="8"/>
      <c r="J48" s="8"/>
      <c r="K48" s="8"/>
    </row>
    <row r="49" spans="1:11" ht="10.5" x14ac:dyDescent="0.15">
      <c r="A49" s="95"/>
      <c r="B49" s="8"/>
      <c r="C49" s="8"/>
      <c r="D49" s="8"/>
      <c r="E49" s="8"/>
      <c r="F49" s="8"/>
      <c r="G49" s="8"/>
      <c r="H49" s="8"/>
      <c r="I49" s="8"/>
      <c r="J49" s="8"/>
      <c r="K49" s="8"/>
    </row>
    <row r="53" spans="1:11" ht="10.5" x14ac:dyDescent="0.15">
      <c r="B53" s="1"/>
    </row>
  </sheetData>
  <mergeCells count="1">
    <mergeCell ref="A1:K1"/>
  </mergeCells>
  <pageMargins left="0.11811023622047245" right="0" top="0.15748031496062992" bottom="0"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L75"/>
  <sheetViews>
    <sheetView zoomScaleNormal="100" workbookViewId="0">
      <selection activeCell="G28" sqref="G28:L35"/>
    </sheetView>
  </sheetViews>
  <sheetFormatPr defaultColWidth="9.140625" defaultRowHeight="10.5" x14ac:dyDescent="0.15"/>
  <cols>
    <col min="1" max="1" width="9.140625" style="5"/>
    <col min="2" max="2" width="49.5703125" style="5" customWidth="1"/>
    <col min="3" max="6" width="10.140625" style="5" customWidth="1"/>
    <col min="7" max="7" width="9" style="5" bestFit="1" customWidth="1"/>
    <col min="8" max="8" width="10.140625" style="5" bestFit="1" customWidth="1"/>
    <col min="9" max="11" width="8" style="5" customWidth="1"/>
    <col min="12" max="12" width="8" style="5" bestFit="1" customWidth="1"/>
    <col min="13" max="16384" width="9.140625" style="5"/>
  </cols>
  <sheetData>
    <row r="1" spans="2:12" ht="24" customHeight="1" x14ac:dyDescent="0.15">
      <c r="B1" s="299" t="s">
        <v>52</v>
      </c>
      <c r="C1" s="299"/>
      <c r="D1" s="299"/>
      <c r="E1" s="299"/>
      <c r="F1" s="299"/>
      <c r="G1" s="299"/>
      <c r="H1" s="299"/>
      <c r="I1" s="299"/>
      <c r="J1" s="299"/>
      <c r="K1" s="299"/>
      <c r="L1" s="303"/>
    </row>
    <row r="2" spans="2:12" x14ac:dyDescent="0.15">
      <c r="B2" s="16"/>
      <c r="C2" s="16">
        <v>2021</v>
      </c>
      <c r="D2" s="16">
        <v>2022</v>
      </c>
      <c r="E2" s="16">
        <v>2023</v>
      </c>
      <c r="F2" s="16">
        <v>2024</v>
      </c>
      <c r="G2" s="16">
        <v>2025</v>
      </c>
      <c r="H2" s="16">
        <v>2026</v>
      </c>
      <c r="I2" s="16">
        <v>2027</v>
      </c>
      <c r="J2" s="16">
        <v>2028</v>
      </c>
      <c r="K2" s="16">
        <v>2029</v>
      </c>
      <c r="L2" s="16">
        <v>2030</v>
      </c>
    </row>
    <row r="3" spans="2:12" ht="17.100000000000001" customHeight="1" x14ac:dyDescent="0.15">
      <c r="B3" s="17" t="s">
        <v>212</v>
      </c>
      <c r="C3" s="25">
        <v>3468.9259999999999</v>
      </c>
      <c r="D3" s="25">
        <v>3582.82</v>
      </c>
      <c r="E3" s="25">
        <v>3971.3939999999998</v>
      </c>
      <c r="F3" s="25">
        <v>4486.8050000000003</v>
      </c>
      <c r="G3" s="25">
        <v>4470.2190000000001</v>
      </c>
      <c r="H3" s="25">
        <v>4596.2470000000003</v>
      </c>
      <c r="I3" s="25">
        <v>4596.2470000000003</v>
      </c>
      <c r="J3" s="25">
        <v>4596.2470000000003</v>
      </c>
      <c r="K3" s="25">
        <v>4596.2470000000003</v>
      </c>
      <c r="L3" s="25">
        <v>4596.2470000000003</v>
      </c>
    </row>
    <row r="4" spans="2:12" ht="17.100000000000001" customHeight="1" x14ac:dyDescent="0.15">
      <c r="B4" s="19" t="s">
        <v>292</v>
      </c>
      <c r="C4" s="25"/>
      <c r="D4" s="25"/>
      <c r="E4" s="25"/>
      <c r="F4" s="99">
        <v>-3.2160000000000002</v>
      </c>
      <c r="G4" s="25"/>
      <c r="H4" s="25"/>
      <c r="I4" s="25"/>
      <c r="J4" s="25"/>
      <c r="K4" s="25"/>
      <c r="L4" s="25"/>
    </row>
    <row r="5" spans="2:12" ht="17.100000000000001" customHeight="1" x14ac:dyDescent="0.15">
      <c r="B5" s="19" t="s">
        <v>293</v>
      </c>
      <c r="C5" s="99">
        <v>-7.0000000001564922E-3</v>
      </c>
      <c r="D5" s="99">
        <v>-2.8020000000000613</v>
      </c>
      <c r="E5" s="99">
        <v>-4.117000000000087</v>
      </c>
      <c r="F5" s="99">
        <v>-27.273999999999965</v>
      </c>
      <c r="G5" s="25"/>
      <c r="H5" s="25"/>
      <c r="I5" s="25"/>
      <c r="J5" s="25"/>
      <c r="K5" s="25"/>
      <c r="L5" s="25"/>
    </row>
    <row r="6" spans="2:12" ht="17.100000000000001" customHeight="1" x14ac:dyDescent="0.15">
      <c r="B6" s="19" t="s">
        <v>213</v>
      </c>
      <c r="C6" s="99">
        <v>0</v>
      </c>
      <c r="D6" s="99">
        <v>0</v>
      </c>
      <c r="E6" s="99">
        <v>0</v>
      </c>
      <c r="F6" s="99">
        <v>0</v>
      </c>
      <c r="G6" s="26">
        <v>223.11800000000039</v>
      </c>
      <c r="H6" s="26">
        <v>242.90899999999965</v>
      </c>
      <c r="I6" s="26">
        <v>221.90899999999965</v>
      </c>
      <c r="J6" s="26">
        <v>221.90899999999965</v>
      </c>
      <c r="K6" s="26">
        <v>221.90899999999965</v>
      </c>
      <c r="L6" s="26">
        <v>221.90899999999965</v>
      </c>
    </row>
    <row r="7" spans="2:12" ht="17.100000000000001" customHeight="1" x14ac:dyDescent="0.15">
      <c r="B7" s="19" t="s">
        <v>288</v>
      </c>
      <c r="C7" s="26">
        <v>9.4646512849294595E-14</v>
      </c>
      <c r="D7" s="26">
        <v>1.8999999999704809E-2</v>
      </c>
      <c r="E7" s="26">
        <v>-1.3299999999995746</v>
      </c>
      <c r="F7" s="26">
        <v>-62.021000000000463</v>
      </c>
      <c r="G7" s="26">
        <v>-125.62700000000041</v>
      </c>
      <c r="H7" s="26">
        <v>21.319999999999709</v>
      </c>
      <c r="I7" s="26">
        <v>267.77400000000034</v>
      </c>
      <c r="J7" s="26">
        <v>455.32099999999991</v>
      </c>
      <c r="K7" s="26">
        <v>455.32099999999991</v>
      </c>
      <c r="L7" s="26">
        <v>455.32099999999991</v>
      </c>
    </row>
    <row r="8" spans="2:12" ht="17.100000000000001" customHeight="1" x14ac:dyDescent="0.15">
      <c r="B8" s="100" t="s">
        <v>289</v>
      </c>
      <c r="C8" s="172">
        <v>-7.0000000000618456E-3</v>
      </c>
      <c r="D8" s="172">
        <v>-2.7830000000003565</v>
      </c>
      <c r="E8" s="172">
        <v>-5.4469999999996617</v>
      </c>
      <c r="F8" s="172">
        <v>-92.511000000000422</v>
      </c>
      <c r="G8" s="172">
        <v>97.490999999999985</v>
      </c>
      <c r="H8" s="172">
        <v>264.22899999999936</v>
      </c>
      <c r="I8" s="172">
        <v>489.68299999999999</v>
      </c>
      <c r="J8" s="172">
        <v>677.22999999999956</v>
      </c>
      <c r="K8" s="172">
        <v>677.22999999999956</v>
      </c>
      <c r="L8" s="172">
        <v>677.22999999999956</v>
      </c>
    </row>
    <row r="9" spans="2:12" ht="17.100000000000001" customHeight="1" x14ac:dyDescent="0.15">
      <c r="B9" s="22" t="s">
        <v>290</v>
      </c>
      <c r="C9" s="27">
        <v>3468.9189999999999</v>
      </c>
      <c r="D9" s="27">
        <v>3580.0369999999998</v>
      </c>
      <c r="E9" s="27">
        <v>3965.9470000000001</v>
      </c>
      <c r="F9" s="27">
        <v>4394.2939999999999</v>
      </c>
      <c r="G9" s="27">
        <v>4567.71</v>
      </c>
      <c r="H9" s="27">
        <v>4860.4759999999997</v>
      </c>
      <c r="I9" s="27">
        <v>5085.93</v>
      </c>
      <c r="J9" s="27">
        <v>5273.4769999999999</v>
      </c>
      <c r="K9" s="27">
        <v>5273.4769999999999</v>
      </c>
      <c r="L9" s="27">
        <v>5273.4769999999999</v>
      </c>
    </row>
    <row r="10" spans="2:12" x14ac:dyDescent="0.15">
      <c r="B10" s="17"/>
      <c r="C10" s="17"/>
      <c r="D10" s="17"/>
      <c r="E10" s="17"/>
      <c r="F10" s="17"/>
      <c r="G10" s="18"/>
      <c r="H10" s="18"/>
      <c r="I10" s="18"/>
      <c r="J10" s="18"/>
      <c r="K10" s="18"/>
      <c r="L10" s="18"/>
    </row>
    <row r="11" spans="2:12" ht="62.25" customHeight="1" x14ac:dyDescent="0.15">
      <c r="B11" s="304" t="s">
        <v>123</v>
      </c>
      <c r="C11" s="304"/>
      <c r="D11" s="304"/>
      <c r="E11" s="304"/>
      <c r="F11" s="304"/>
      <c r="G11" s="305"/>
      <c r="H11" s="305"/>
      <c r="I11" s="305"/>
      <c r="J11" s="305"/>
      <c r="K11" s="305"/>
      <c r="L11" s="306"/>
    </row>
    <row r="12" spans="2:12" ht="16.5" customHeight="1" x14ac:dyDescent="0.15">
      <c r="B12" s="17"/>
      <c r="C12" s="17"/>
      <c r="D12" s="17"/>
      <c r="E12" s="17"/>
      <c r="F12" s="17"/>
      <c r="G12" s="18"/>
      <c r="H12" s="18"/>
      <c r="I12" s="18"/>
      <c r="J12" s="18"/>
      <c r="K12" s="18"/>
      <c r="L12" s="18"/>
    </row>
    <row r="13" spans="2:12" ht="16.5" customHeight="1" x14ac:dyDescent="0.15">
      <c r="B13" s="300" t="s">
        <v>294</v>
      </c>
      <c r="C13" s="300"/>
      <c r="D13" s="300"/>
      <c r="E13" s="300"/>
      <c r="F13" s="300"/>
      <c r="G13" s="301"/>
      <c r="H13" s="301"/>
      <c r="I13" s="301"/>
      <c r="J13" s="301"/>
      <c r="K13" s="301"/>
      <c r="L13" s="302"/>
    </row>
    <row r="14" spans="2:12" ht="16.5" customHeight="1" x14ac:dyDescent="0.15">
      <c r="B14" s="15" t="s">
        <v>66</v>
      </c>
      <c r="C14" s="15"/>
      <c r="D14" s="15"/>
      <c r="E14" s="15"/>
      <c r="F14" s="233"/>
      <c r="G14" s="232"/>
      <c r="H14" s="232"/>
      <c r="I14" s="232"/>
      <c r="J14" s="232"/>
      <c r="K14" s="232"/>
      <c r="L14" s="232"/>
    </row>
    <row r="15" spans="2:12" ht="16.5" customHeight="1" x14ac:dyDescent="0.15">
      <c r="B15" s="203" t="s">
        <v>296</v>
      </c>
      <c r="C15" s="204"/>
      <c r="D15" s="204"/>
      <c r="E15" s="204"/>
      <c r="F15" s="97">
        <v>-32.015999999999998</v>
      </c>
      <c r="G15" s="232"/>
      <c r="H15" s="232"/>
      <c r="I15" s="232"/>
      <c r="J15" s="232"/>
      <c r="K15" s="232"/>
      <c r="L15" s="232"/>
    </row>
    <row r="16" spans="2:12" ht="27.75" customHeight="1" x14ac:dyDescent="0.15">
      <c r="B16" s="233" t="s">
        <v>297</v>
      </c>
      <c r="C16" s="204"/>
      <c r="D16" s="204"/>
      <c r="E16" s="204"/>
      <c r="F16" s="204"/>
      <c r="G16" s="18"/>
      <c r="H16" s="18"/>
      <c r="I16" s="18"/>
      <c r="J16" s="18"/>
      <c r="K16" s="18"/>
      <c r="L16" s="18"/>
    </row>
    <row r="17" spans="2:12" ht="16.5" customHeight="1" x14ac:dyDescent="0.15">
      <c r="B17" s="17"/>
      <c r="C17" s="17"/>
      <c r="D17" s="17"/>
      <c r="E17" s="17"/>
      <c r="F17" s="17"/>
      <c r="G17" s="18"/>
      <c r="H17" s="18"/>
      <c r="I17" s="18"/>
      <c r="J17" s="18"/>
      <c r="K17" s="18"/>
      <c r="L17" s="18"/>
    </row>
    <row r="18" spans="2:12" ht="16.5" customHeight="1" x14ac:dyDescent="0.15">
      <c r="B18" s="300" t="s">
        <v>295</v>
      </c>
      <c r="C18" s="300"/>
      <c r="D18" s="300"/>
      <c r="E18" s="300"/>
      <c r="F18" s="300"/>
      <c r="G18" s="301"/>
      <c r="H18" s="301"/>
      <c r="I18" s="301"/>
      <c r="J18" s="301"/>
      <c r="K18" s="301"/>
      <c r="L18" s="301"/>
    </row>
    <row r="19" spans="2:12" ht="16.5" customHeight="1" x14ac:dyDescent="0.15">
      <c r="B19" s="205" t="s">
        <v>66</v>
      </c>
      <c r="C19" s="233"/>
      <c r="D19" s="233"/>
      <c r="E19" s="233"/>
      <c r="F19" s="233"/>
      <c r="G19" s="232"/>
      <c r="H19" s="232"/>
      <c r="I19" s="232"/>
      <c r="J19" s="232"/>
      <c r="K19" s="232"/>
      <c r="L19" s="232"/>
    </row>
    <row r="20" spans="2:12" ht="16.5" customHeight="1" x14ac:dyDescent="0.15">
      <c r="B20" s="206" t="s">
        <v>298</v>
      </c>
      <c r="C20" s="207">
        <v>-7.0000000000000001E-3</v>
      </c>
      <c r="D20" s="207"/>
      <c r="E20" s="207"/>
      <c r="F20" s="207"/>
      <c r="G20" s="232"/>
      <c r="H20" s="232"/>
      <c r="I20" s="232"/>
      <c r="J20" s="232"/>
      <c r="K20" s="232"/>
      <c r="L20" s="232"/>
    </row>
    <row r="21" spans="2:12" ht="42" x14ac:dyDescent="0.15">
      <c r="B21" s="233" t="s">
        <v>299</v>
      </c>
      <c r="C21" s="207"/>
      <c r="D21" s="207"/>
      <c r="E21" s="207"/>
      <c r="F21" s="207"/>
      <c r="G21" s="232"/>
      <c r="H21" s="232"/>
      <c r="I21" s="232"/>
      <c r="J21" s="232"/>
      <c r="K21" s="232"/>
      <c r="L21" s="232"/>
    </row>
    <row r="22" spans="2:12" ht="16.5" customHeight="1" x14ac:dyDescent="0.15">
      <c r="B22" s="233"/>
      <c r="C22" s="204"/>
      <c r="D22" s="204"/>
      <c r="E22" s="204"/>
      <c r="F22" s="204"/>
      <c r="G22" s="18"/>
      <c r="H22" s="18"/>
      <c r="I22" s="18"/>
      <c r="J22" s="18"/>
      <c r="K22" s="18"/>
      <c r="L22" s="18"/>
    </row>
    <row r="23" spans="2:12" ht="16.5" customHeight="1" x14ac:dyDescent="0.15">
      <c r="B23" s="203" t="s">
        <v>300</v>
      </c>
      <c r="C23" s="204"/>
      <c r="D23" s="97">
        <v>-2.802</v>
      </c>
      <c r="E23" s="97">
        <v>-4.117</v>
      </c>
      <c r="F23" s="97">
        <v>-27.274000000000001</v>
      </c>
      <c r="G23" s="18"/>
      <c r="H23" s="18"/>
      <c r="I23" s="18"/>
      <c r="J23" s="18"/>
      <c r="K23" s="18"/>
      <c r="L23" s="18"/>
    </row>
    <row r="24" spans="2:12" ht="105" x14ac:dyDescent="0.15">
      <c r="B24" s="233" t="s">
        <v>301</v>
      </c>
      <c r="C24" s="204"/>
      <c r="D24" s="204"/>
      <c r="E24" s="204"/>
      <c r="F24" s="204"/>
      <c r="G24" s="18"/>
      <c r="H24" s="18"/>
      <c r="I24" s="18"/>
      <c r="J24" s="18"/>
      <c r="K24" s="18"/>
      <c r="L24" s="18"/>
    </row>
    <row r="25" spans="2:12" ht="16.5" customHeight="1" x14ac:dyDescent="0.15">
      <c r="B25" s="233"/>
      <c r="C25" s="204"/>
      <c r="D25" s="204"/>
      <c r="E25" s="204"/>
      <c r="F25" s="204"/>
      <c r="G25" s="18"/>
      <c r="H25" s="18"/>
      <c r="I25" s="18"/>
      <c r="J25" s="18"/>
      <c r="K25" s="18"/>
      <c r="L25" s="18"/>
    </row>
    <row r="26" spans="2:12" ht="13.5" customHeight="1" x14ac:dyDescent="0.15">
      <c r="B26" s="300" t="s">
        <v>214</v>
      </c>
      <c r="C26" s="300"/>
      <c r="D26" s="300"/>
      <c r="E26" s="300"/>
      <c r="F26" s="300"/>
      <c r="G26" s="301"/>
      <c r="H26" s="301"/>
      <c r="I26" s="301"/>
      <c r="J26" s="301"/>
      <c r="K26" s="301"/>
      <c r="L26" s="302"/>
    </row>
    <row r="27" spans="2:12" ht="13.5" customHeight="1" x14ac:dyDescent="0.15">
      <c r="B27" s="34" t="s">
        <v>66</v>
      </c>
      <c r="C27" s="34"/>
      <c r="D27" s="34"/>
      <c r="E27" s="34"/>
      <c r="F27" s="34"/>
      <c r="G27" s="232"/>
      <c r="H27" s="232"/>
      <c r="I27" s="232"/>
      <c r="J27" s="232"/>
      <c r="K27" s="232"/>
      <c r="L27" s="232"/>
    </row>
    <row r="28" spans="2:12" ht="13.5" customHeight="1" x14ac:dyDescent="0.15">
      <c r="B28" s="178" t="s">
        <v>215</v>
      </c>
      <c r="C28" s="178"/>
      <c r="D28" s="178"/>
      <c r="E28" s="178"/>
      <c r="F28" s="178"/>
      <c r="G28" s="35">
        <v>223.11799999999999</v>
      </c>
      <c r="H28" s="35">
        <v>229.40899999999999</v>
      </c>
      <c r="I28" s="35">
        <v>229.40899999999999</v>
      </c>
      <c r="J28" s="35">
        <v>229.40899999999999</v>
      </c>
      <c r="K28" s="35">
        <v>229.40899999999999</v>
      </c>
      <c r="L28" s="35">
        <v>229.40899999999999</v>
      </c>
    </row>
    <row r="29" spans="2:12" ht="13.5" customHeight="1" x14ac:dyDescent="0.15">
      <c r="B29" s="178"/>
      <c r="C29" s="178"/>
      <c r="D29" s="178"/>
      <c r="E29" s="178"/>
      <c r="F29" s="178"/>
      <c r="G29" s="35"/>
      <c r="H29" s="35"/>
      <c r="I29" s="35"/>
      <c r="J29" s="35"/>
      <c r="K29" s="35"/>
      <c r="L29" s="35"/>
    </row>
    <row r="30" spans="2:12" ht="13.5" customHeight="1" x14ac:dyDescent="0.15">
      <c r="B30" s="14" t="s">
        <v>67</v>
      </c>
      <c r="C30" s="14"/>
      <c r="D30" s="14"/>
      <c r="E30" s="14"/>
      <c r="F30" s="14"/>
      <c r="G30" s="35"/>
      <c r="H30" s="35"/>
      <c r="I30" s="35"/>
      <c r="J30" s="35"/>
      <c r="K30" s="35"/>
      <c r="L30" s="35"/>
    </row>
    <row r="31" spans="2:12" ht="13.5" customHeight="1" x14ac:dyDescent="0.15">
      <c r="B31" s="178" t="s">
        <v>216</v>
      </c>
      <c r="C31" s="178"/>
      <c r="D31" s="178"/>
      <c r="E31" s="178"/>
      <c r="F31" s="178"/>
      <c r="G31" s="35"/>
      <c r="H31" s="35">
        <v>21</v>
      </c>
      <c r="I31" s="35"/>
      <c r="J31" s="35"/>
      <c r="K31" s="35"/>
      <c r="L31" s="35"/>
    </row>
    <row r="32" spans="2:12" ht="52.5" x14ac:dyDescent="0.15">
      <c r="B32" s="234" t="s">
        <v>277</v>
      </c>
      <c r="C32" s="234"/>
      <c r="D32" s="234"/>
      <c r="E32" s="234"/>
      <c r="F32" s="234"/>
      <c r="G32" s="35"/>
      <c r="H32" s="35"/>
      <c r="I32" s="35"/>
      <c r="J32" s="35"/>
      <c r="K32" s="35"/>
      <c r="L32" s="35"/>
    </row>
    <row r="33" spans="2:12" ht="13.5" customHeight="1" x14ac:dyDescent="0.15">
      <c r="B33" s="178"/>
      <c r="C33" s="178"/>
      <c r="D33" s="178"/>
      <c r="E33" s="178"/>
      <c r="F33" s="178"/>
      <c r="G33" s="35"/>
      <c r="H33" s="35"/>
      <c r="I33" s="35"/>
      <c r="J33" s="35"/>
      <c r="K33" s="35"/>
      <c r="L33" s="35"/>
    </row>
    <row r="34" spans="2:12" ht="13.5" customHeight="1" x14ac:dyDescent="0.15">
      <c r="B34" s="178" t="s">
        <v>175</v>
      </c>
      <c r="C34" s="178"/>
      <c r="D34" s="178"/>
      <c r="E34" s="178"/>
      <c r="F34" s="178"/>
      <c r="G34" s="35"/>
      <c r="H34" s="35"/>
      <c r="I34" s="35"/>
      <c r="J34" s="35"/>
      <c r="K34" s="35"/>
      <c r="L34" s="35"/>
    </row>
    <row r="35" spans="2:12" ht="13.5" customHeight="1" x14ac:dyDescent="0.15">
      <c r="B35" s="32" t="s">
        <v>217</v>
      </c>
      <c r="C35" s="32"/>
      <c r="D35" s="32"/>
      <c r="E35" s="32"/>
      <c r="F35" s="32"/>
      <c r="G35" s="35"/>
      <c r="H35" s="35">
        <v>-7.5</v>
      </c>
      <c r="I35" s="35">
        <v>-7.5</v>
      </c>
      <c r="J35" s="35">
        <v>-7.5</v>
      </c>
      <c r="K35" s="35">
        <v>-7.5</v>
      </c>
      <c r="L35" s="35">
        <v>-7.5</v>
      </c>
    </row>
    <row r="36" spans="2:12" ht="13.5" customHeight="1" x14ac:dyDescent="0.15">
      <c r="B36" s="32"/>
      <c r="C36" s="32"/>
      <c r="D36" s="32"/>
      <c r="E36" s="32"/>
      <c r="F36" s="32"/>
      <c r="G36" s="35"/>
      <c r="H36" s="35"/>
      <c r="I36" s="35"/>
      <c r="J36" s="35"/>
      <c r="K36" s="35"/>
      <c r="L36" s="35"/>
    </row>
    <row r="37" spans="2:12" ht="13.5" customHeight="1" x14ac:dyDescent="0.15">
      <c r="B37" s="300" t="s">
        <v>468</v>
      </c>
      <c r="C37" s="300"/>
      <c r="D37" s="300"/>
      <c r="E37" s="300"/>
      <c r="F37" s="300"/>
      <c r="G37" s="301"/>
      <c r="H37" s="301"/>
      <c r="I37" s="301"/>
      <c r="J37" s="301"/>
      <c r="K37" s="301"/>
      <c r="L37" s="302"/>
    </row>
    <row r="38" spans="2:12" ht="13.5" customHeight="1" x14ac:dyDescent="0.15">
      <c r="B38" s="14" t="s">
        <v>66</v>
      </c>
      <c r="C38" s="32"/>
      <c r="D38" s="32"/>
      <c r="E38" s="32"/>
      <c r="F38" s="32"/>
      <c r="G38" s="35"/>
      <c r="H38" s="35"/>
      <c r="I38" s="35"/>
      <c r="J38" s="35"/>
      <c r="K38" s="35"/>
      <c r="L38" s="35"/>
    </row>
    <row r="39" spans="2:12" ht="13.5" customHeight="1" x14ac:dyDescent="0.15">
      <c r="B39" s="203" t="s">
        <v>303</v>
      </c>
      <c r="C39" s="19"/>
      <c r="D39" s="99">
        <v>1.9E-2</v>
      </c>
      <c r="E39" s="99">
        <v>-1.33</v>
      </c>
      <c r="F39" s="99">
        <v>-33.220999999999997</v>
      </c>
      <c r="G39" s="35">
        <v>-125.627</v>
      </c>
      <c r="H39" s="35"/>
      <c r="I39" s="35"/>
      <c r="J39" s="35"/>
      <c r="K39" s="35"/>
      <c r="L39" s="35"/>
    </row>
    <row r="40" spans="2:12" ht="42" x14ac:dyDescent="0.15">
      <c r="B40" s="173" t="s">
        <v>470</v>
      </c>
      <c r="C40" s="19"/>
      <c r="D40" s="99"/>
      <c r="E40" s="99"/>
      <c r="F40" s="99"/>
      <c r="G40" s="35"/>
      <c r="H40" s="35"/>
      <c r="I40" s="35"/>
      <c r="J40" s="35"/>
      <c r="K40" s="35"/>
      <c r="L40" s="35"/>
    </row>
    <row r="41" spans="2:12" ht="13.5" customHeight="1" x14ac:dyDescent="0.15">
      <c r="B41" s="203"/>
      <c r="C41" s="19"/>
      <c r="D41" s="99"/>
      <c r="E41" s="99"/>
      <c r="F41" s="99"/>
      <c r="G41" s="35"/>
      <c r="H41" s="35"/>
      <c r="I41" s="35"/>
      <c r="J41" s="35"/>
      <c r="K41" s="35"/>
      <c r="L41" s="35"/>
    </row>
    <row r="42" spans="2:12" x14ac:dyDescent="0.15">
      <c r="B42" s="210" t="s">
        <v>67</v>
      </c>
      <c r="C42" s="19"/>
      <c r="D42" s="99"/>
      <c r="E42" s="99"/>
      <c r="F42" s="99"/>
      <c r="G42" s="35"/>
      <c r="H42" s="35"/>
      <c r="I42" s="35"/>
      <c r="J42" s="35"/>
      <c r="K42" s="35"/>
      <c r="L42" s="35"/>
    </row>
    <row r="43" spans="2:12" ht="21" x14ac:dyDescent="0.15">
      <c r="B43" s="175" t="s">
        <v>314</v>
      </c>
      <c r="C43" s="19"/>
      <c r="D43" s="99"/>
      <c r="E43" s="99"/>
      <c r="F43" s="99"/>
      <c r="G43" s="35"/>
      <c r="H43" s="35"/>
      <c r="I43" s="35">
        <v>98.876000000000005</v>
      </c>
      <c r="J43" s="35">
        <v>111.614</v>
      </c>
      <c r="K43" s="35">
        <v>111.614</v>
      </c>
      <c r="L43" s="35">
        <v>111.614</v>
      </c>
    </row>
    <row r="44" spans="2:12" ht="63" x14ac:dyDescent="0.15">
      <c r="B44" s="173" t="s">
        <v>394</v>
      </c>
      <c r="C44" s="19"/>
      <c r="D44" s="99"/>
      <c r="E44" s="99"/>
      <c r="F44" s="99"/>
      <c r="G44" s="35"/>
      <c r="H44" s="35"/>
      <c r="I44" s="35"/>
      <c r="J44" s="35"/>
      <c r="K44" s="35"/>
      <c r="L44" s="35"/>
    </row>
    <row r="45" spans="2:12" x14ac:dyDescent="0.15">
      <c r="B45" s="175"/>
      <c r="C45" s="19"/>
      <c r="D45" s="99"/>
      <c r="E45" s="99"/>
      <c r="F45" s="99"/>
      <c r="G45" s="35"/>
      <c r="H45" s="35"/>
      <c r="I45" s="35"/>
      <c r="J45" s="35"/>
      <c r="K45" s="35"/>
      <c r="L45" s="35"/>
    </row>
    <row r="46" spans="2:12" ht="14.85" customHeight="1" x14ac:dyDescent="0.15">
      <c r="B46" s="170" t="s">
        <v>305</v>
      </c>
      <c r="C46" s="19"/>
      <c r="D46" s="99"/>
      <c r="E46" s="99"/>
      <c r="F46" s="99"/>
      <c r="G46" s="35"/>
      <c r="H46" s="35"/>
      <c r="I46" s="35">
        <v>168.898</v>
      </c>
      <c r="J46" s="35">
        <v>343.70699999999999</v>
      </c>
      <c r="K46" s="35">
        <v>343.70699999999999</v>
      </c>
      <c r="L46" s="35">
        <v>343.70699999999999</v>
      </c>
    </row>
    <row r="47" spans="2:12" s="7" customFormat="1" ht="31.5" x14ac:dyDescent="0.15">
      <c r="B47" s="279" t="s">
        <v>478</v>
      </c>
      <c r="C47" s="19"/>
      <c r="D47" s="99"/>
      <c r="E47" s="99"/>
      <c r="F47" s="99"/>
      <c r="G47" s="35"/>
      <c r="H47" s="35"/>
      <c r="I47" s="35"/>
      <c r="J47" s="35"/>
      <c r="K47" s="35"/>
      <c r="L47" s="35"/>
    </row>
    <row r="48" spans="2:12" x14ac:dyDescent="0.15">
      <c r="B48" s="228"/>
      <c r="C48" s="19"/>
      <c r="D48" s="99"/>
      <c r="E48" s="99"/>
      <c r="F48" s="99"/>
      <c r="G48" s="35"/>
      <c r="H48" s="35"/>
      <c r="I48" s="35"/>
      <c r="J48" s="35"/>
      <c r="K48" s="35"/>
      <c r="L48" s="35"/>
    </row>
    <row r="49" spans="1:12" x14ac:dyDescent="0.15">
      <c r="B49" s="170" t="s">
        <v>306</v>
      </c>
      <c r="C49" s="19"/>
      <c r="D49" s="99"/>
      <c r="E49" s="99"/>
      <c r="F49" s="99"/>
      <c r="G49" s="35"/>
      <c r="H49" s="35">
        <v>12.305999999999999</v>
      </c>
      <c r="I49" s="35"/>
      <c r="J49" s="35"/>
      <c r="K49" s="35"/>
      <c r="L49" s="35"/>
    </row>
    <row r="50" spans="1:12" ht="63" x14ac:dyDescent="0.15">
      <c r="B50" s="279" t="s">
        <v>503</v>
      </c>
      <c r="C50" s="19"/>
      <c r="D50" s="99"/>
      <c r="E50" s="99"/>
      <c r="F50" s="99"/>
      <c r="G50" s="35"/>
      <c r="H50" s="35"/>
      <c r="I50" s="35"/>
      <c r="J50" s="35"/>
      <c r="K50" s="35"/>
      <c r="L50" s="35"/>
    </row>
    <row r="51" spans="1:12" x14ac:dyDescent="0.15">
      <c r="B51" s="228"/>
      <c r="C51" s="19"/>
      <c r="D51" s="99"/>
      <c r="E51" s="99"/>
      <c r="F51" s="99"/>
      <c r="G51" s="35"/>
      <c r="H51" s="35"/>
      <c r="I51" s="35"/>
      <c r="J51" s="35"/>
      <c r="K51" s="35"/>
      <c r="L51" s="35"/>
    </row>
    <row r="52" spans="1:12" x14ac:dyDescent="0.15">
      <c r="B52" s="228" t="s">
        <v>307</v>
      </c>
      <c r="C52" s="19"/>
      <c r="D52" s="99"/>
      <c r="E52" s="99"/>
      <c r="F52" s="99"/>
      <c r="G52" s="35"/>
      <c r="H52" s="35">
        <v>9.0139999999999993</v>
      </c>
      <c r="I52" s="35"/>
      <c r="J52" s="35"/>
      <c r="K52" s="35"/>
      <c r="L52" s="35"/>
    </row>
    <row r="53" spans="1:12" ht="105" x14ac:dyDescent="0.15">
      <c r="B53" s="173" t="s">
        <v>493</v>
      </c>
      <c r="C53" s="100"/>
      <c r="D53" s="280"/>
      <c r="E53" s="280"/>
      <c r="F53" s="280"/>
      <c r="G53" s="35"/>
      <c r="H53" s="35"/>
      <c r="I53" s="35"/>
      <c r="J53" s="35"/>
      <c r="K53" s="35"/>
      <c r="L53" s="35"/>
    </row>
    <row r="54" spans="1:12" x14ac:dyDescent="0.15">
      <c r="B54" s="177"/>
      <c r="C54" s="177"/>
      <c r="D54" s="177"/>
      <c r="E54" s="177"/>
      <c r="F54" s="177"/>
      <c r="G54" s="21"/>
      <c r="H54" s="21"/>
      <c r="I54" s="21"/>
      <c r="J54" s="21"/>
      <c r="K54" s="21"/>
      <c r="L54" s="23"/>
    </row>
    <row r="55" spans="1:12" x14ac:dyDescent="0.15">
      <c r="B55" s="3"/>
      <c r="C55" s="202"/>
      <c r="D55" s="202"/>
      <c r="E55" s="202"/>
      <c r="F55" s="202"/>
      <c r="G55" s="202"/>
      <c r="H55" s="202"/>
      <c r="I55" s="202"/>
      <c r="J55" s="202"/>
      <c r="K55" s="202"/>
      <c r="L55" s="202"/>
    </row>
    <row r="56" spans="1:12" x14ac:dyDescent="0.15">
      <c r="B56" s="4"/>
      <c r="C56" s="8"/>
      <c r="D56" s="8"/>
      <c r="E56" s="8"/>
      <c r="F56" s="8"/>
      <c r="G56" s="8"/>
      <c r="H56" s="8"/>
      <c r="I56" s="8"/>
      <c r="J56" s="8"/>
      <c r="K56" s="8"/>
      <c r="L56" s="8"/>
    </row>
    <row r="57" spans="1:12" x14ac:dyDescent="0.15">
      <c r="G57" s="1"/>
      <c r="H57" s="1"/>
      <c r="I57" s="1"/>
      <c r="J57" s="1"/>
      <c r="K57" s="1"/>
      <c r="L57" s="1"/>
    </row>
    <row r="58" spans="1:12" x14ac:dyDescent="0.15">
      <c r="C58" s="272"/>
      <c r="D58" s="272"/>
      <c r="E58" s="272"/>
      <c r="F58" s="272"/>
      <c r="G58" s="272"/>
      <c r="H58" s="1"/>
      <c r="I58" s="1"/>
      <c r="J58" s="1"/>
      <c r="K58" s="1"/>
      <c r="L58" s="1"/>
    </row>
    <row r="59" spans="1:12" ht="15" x14ac:dyDescent="0.25">
      <c r="A59" s="266"/>
      <c r="B59" s="371" t="s">
        <v>465</v>
      </c>
      <c r="C59" s="372"/>
      <c r="D59" s="372"/>
      <c r="E59" s="372"/>
      <c r="F59" s="372"/>
      <c r="G59" s="372"/>
      <c r="H59" s="1"/>
      <c r="I59" s="1"/>
      <c r="J59" s="1"/>
      <c r="L59" s="1"/>
    </row>
    <row r="60" spans="1:12" x14ac:dyDescent="0.15">
      <c r="A60" s="267"/>
      <c r="B60" s="268"/>
      <c r="C60" s="269">
        <v>2021</v>
      </c>
      <c r="D60" s="269">
        <v>2022</v>
      </c>
      <c r="E60" s="269">
        <v>2023</v>
      </c>
      <c r="F60" s="269">
        <v>2024</v>
      </c>
      <c r="G60" s="269">
        <v>2025</v>
      </c>
      <c r="H60" s="1"/>
      <c r="I60" s="1"/>
      <c r="J60" s="1"/>
      <c r="L60" s="1"/>
    </row>
    <row r="61" spans="1:12" ht="21" x14ac:dyDescent="0.15">
      <c r="A61" s="255">
        <v>1</v>
      </c>
      <c r="B61" s="256" t="s">
        <v>436</v>
      </c>
      <c r="C61" s="257">
        <v>3468.9189999999999</v>
      </c>
      <c r="D61" s="257">
        <v>3580.0369999999998</v>
      </c>
      <c r="E61" s="257">
        <v>3965.9470000000001</v>
      </c>
      <c r="F61" s="257">
        <v>4394.2940000000008</v>
      </c>
      <c r="G61" s="257">
        <v>4567.71</v>
      </c>
      <c r="H61" s="1"/>
      <c r="I61" s="1"/>
      <c r="J61" s="1"/>
      <c r="L61" s="1"/>
    </row>
    <row r="62" spans="1:12" x14ac:dyDescent="0.15">
      <c r="A62" s="258"/>
      <c r="B62" s="259" t="s">
        <v>437</v>
      </c>
      <c r="C62" s="260"/>
      <c r="D62" s="260"/>
      <c r="E62" s="260"/>
      <c r="F62" s="257"/>
      <c r="G62" s="257"/>
      <c r="H62" s="1"/>
      <c r="I62" s="1"/>
      <c r="J62" s="1"/>
      <c r="L62" s="1"/>
    </row>
    <row r="63" spans="1:12" x14ac:dyDescent="0.15">
      <c r="A63" s="258">
        <v>2</v>
      </c>
      <c r="B63" s="261" t="s">
        <v>438</v>
      </c>
      <c r="C63" s="260">
        <v>8.7339999999999998E-4</v>
      </c>
      <c r="D63" s="260"/>
      <c r="E63" s="260"/>
      <c r="F63" s="257"/>
      <c r="G63" s="260"/>
      <c r="H63" s="1"/>
      <c r="I63" s="1"/>
      <c r="J63" s="1"/>
      <c r="L63" s="1"/>
    </row>
    <row r="64" spans="1:12" x14ac:dyDescent="0.15">
      <c r="A64" s="258">
        <v>3</v>
      </c>
      <c r="B64" s="261" t="s">
        <v>439</v>
      </c>
      <c r="C64" s="260">
        <v>-47.945696000000005</v>
      </c>
      <c r="D64" s="260">
        <v>0</v>
      </c>
      <c r="E64" s="260">
        <v>0</v>
      </c>
      <c r="F64" s="257"/>
      <c r="G64" s="260"/>
      <c r="H64" s="1"/>
      <c r="I64" s="1"/>
      <c r="J64" s="1"/>
      <c r="L64" s="1"/>
    </row>
    <row r="65" spans="1:12" ht="21" x14ac:dyDescent="0.15">
      <c r="A65" s="242" t="s">
        <v>452</v>
      </c>
      <c r="B65" s="243" t="s">
        <v>441</v>
      </c>
      <c r="C65" s="244">
        <v>3420.9741773999995</v>
      </c>
      <c r="D65" s="244">
        <v>3580.0369999999998</v>
      </c>
      <c r="E65" s="244">
        <v>3965.9470000000001</v>
      </c>
      <c r="F65" s="244">
        <v>4394.2940000000008</v>
      </c>
      <c r="G65" s="244">
        <v>4567.71</v>
      </c>
      <c r="H65" s="1"/>
      <c r="I65" s="1"/>
      <c r="J65" s="1"/>
      <c r="L65" s="1"/>
    </row>
    <row r="66" spans="1:12" x14ac:dyDescent="0.15">
      <c r="A66" s="245">
        <v>5</v>
      </c>
      <c r="B66" s="246" t="s">
        <v>442</v>
      </c>
      <c r="C66" s="260">
        <v>3492.8</v>
      </c>
      <c r="D66" s="260">
        <v>3720.25</v>
      </c>
      <c r="E66" s="260">
        <v>3940.8270000000002</v>
      </c>
      <c r="F66" s="260">
        <v>4318.2690000000002</v>
      </c>
      <c r="G66" s="260">
        <v>4470.2190000000001</v>
      </c>
      <c r="H66" s="1"/>
      <c r="I66" s="1"/>
      <c r="J66" s="1"/>
      <c r="L66" s="1"/>
    </row>
    <row r="67" spans="1:12" x14ac:dyDescent="0.15">
      <c r="A67" s="245"/>
      <c r="B67" s="247" t="s">
        <v>443</v>
      </c>
      <c r="C67" s="262"/>
      <c r="D67" s="260"/>
      <c r="E67" s="260"/>
      <c r="F67" s="260"/>
      <c r="G67" s="260"/>
      <c r="H67" s="1"/>
      <c r="I67" s="1"/>
      <c r="J67" s="1"/>
      <c r="L67" s="1"/>
    </row>
    <row r="68" spans="1:12" x14ac:dyDescent="0.15">
      <c r="A68" s="245"/>
      <c r="B68" s="247"/>
      <c r="C68" s="260"/>
      <c r="D68" s="260"/>
      <c r="E68" s="260"/>
      <c r="F68" s="260"/>
      <c r="G68" s="260"/>
      <c r="H68" s="1"/>
      <c r="I68" s="1"/>
      <c r="J68" s="1"/>
      <c r="L68" s="1"/>
    </row>
    <row r="69" spans="1:12" x14ac:dyDescent="0.15">
      <c r="A69" s="248" t="s">
        <v>444</v>
      </c>
      <c r="B69" s="249" t="s">
        <v>304</v>
      </c>
      <c r="C69" s="262"/>
      <c r="D69" s="262"/>
      <c r="E69" s="262"/>
      <c r="F69" s="262"/>
      <c r="G69" s="262">
        <v>223.11799999999999</v>
      </c>
      <c r="H69" s="1"/>
      <c r="I69" s="1"/>
      <c r="J69" s="1"/>
      <c r="L69" s="1"/>
    </row>
    <row r="70" spans="1:12" ht="21.75" thickBot="1" x14ac:dyDescent="0.2">
      <c r="A70" s="250" t="s">
        <v>453</v>
      </c>
      <c r="B70" s="263" t="s">
        <v>454</v>
      </c>
      <c r="C70" s="251">
        <v>3492.8</v>
      </c>
      <c r="D70" s="251">
        <v>3720.25</v>
      </c>
      <c r="E70" s="251">
        <v>3940.8270000000002</v>
      </c>
      <c r="F70" s="251">
        <v>4318.2690000000002</v>
      </c>
      <c r="G70" s="251">
        <v>4693.3370000000004</v>
      </c>
      <c r="H70" s="1"/>
      <c r="I70" s="1"/>
      <c r="J70" s="1"/>
      <c r="L70" s="1"/>
    </row>
    <row r="71" spans="1:12" ht="21.75" thickTop="1" x14ac:dyDescent="0.15">
      <c r="A71" s="273" t="s">
        <v>455</v>
      </c>
      <c r="B71" s="264" t="s">
        <v>449</v>
      </c>
      <c r="C71" s="265">
        <v>-71.82582260000072</v>
      </c>
      <c r="D71" s="265">
        <v>-140.21300000000019</v>
      </c>
      <c r="E71" s="265">
        <v>25.119999999999891</v>
      </c>
      <c r="F71" s="265">
        <v>76.025000000000546</v>
      </c>
      <c r="G71" s="265">
        <v>-125.62700000000041</v>
      </c>
      <c r="H71" s="1"/>
      <c r="I71" s="1"/>
      <c r="J71" s="1"/>
      <c r="L71" s="1"/>
    </row>
    <row r="72" spans="1:12" ht="27.75" customHeight="1" x14ac:dyDescent="0.25">
      <c r="A72" s="317" t="s">
        <v>450</v>
      </c>
      <c r="B72" s="298"/>
      <c r="C72" s="298"/>
      <c r="D72" s="298"/>
      <c r="E72" s="298"/>
      <c r="F72" s="298"/>
      <c r="G72" s="298"/>
      <c r="H72" s="1"/>
      <c r="I72" s="1"/>
      <c r="J72" s="1"/>
      <c r="K72" s="1"/>
      <c r="L72" s="1"/>
    </row>
    <row r="73" spans="1:12" ht="28.5" customHeight="1" x14ac:dyDescent="0.25">
      <c r="A73" s="306" t="s">
        <v>466</v>
      </c>
      <c r="B73" s="297"/>
      <c r="C73" s="297"/>
      <c r="D73" s="297"/>
      <c r="E73" s="297"/>
      <c r="F73" s="297"/>
      <c r="G73" s="297"/>
      <c r="H73" s="1"/>
      <c r="I73" s="1"/>
      <c r="J73" s="1"/>
      <c r="K73" s="1"/>
      <c r="L73" s="1"/>
    </row>
    <row r="74" spans="1:12" ht="30.75" customHeight="1" x14ac:dyDescent="0.25">
      <c r="A74" s="322" t="s">
        <v>467</v>
      </c>
      <c r="B74" s="297"/>
      <c r="C74" s="297"/>
      <c r="D74" s="297"/>
      <c r="E74" s="297"/>
      <c r="F74" s="297"/>
      <c r="G74" s="297"/>
      <c r="H74" s="1"/>
      <c r="I74" s="1"/>
      <c r="J74" s="1"/>
      <c r="K74" s="1"/>
      <c r="L74" s="1"/>
    </row>
    <row r="75" spans="1:12" x14ac:dyDescent="0.15">
      <c r="G75" s="1"/>
      <c r="H75" s="1"/>
      <c r="I75" s="1"/>
      <c r="J75" s="1"/>
      <c r="K75" s="1"/>
      <c r="L75" s="1"/>
    </row>
  </sheetData>
  <mergeCells count="10">
    <mergeCell ref="A72:G72"/>
    <mergeCell ref="A73:G73"/>
    <mergeCell ref="A74:G74"/>
    <mergeCell ref="B59:G59"/>
    <mergeCell ref="B37:L37"/>
    <mergeCell ref="B1:L1"/>
    <mergeCell ref="B26:L26"/>
    <mergeCell ref="B11:L11"/>
    <mergeCell ref="B13:L13"/>
    <mergeCell ref="B18:L18"/>
  </mergeCells>
  <phoneticPr fontId="50" type="noConversion"/>
  <pageMargins left="0.7" right="0.7" top="0.75" bottom="0.75" header="0.3" footer="0.3"/>
  <pageSetup paperSize="9" orientation="portrait" r:id="rId1"/>
  <ignoredErrors>
    <ignoredError sqref="A6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N68"/>
  <sheetViews>
    <sheetView workbookViewId="0">
      <selection activeCell="D35" sqref="D35:L50"/>
    </sheetView>
  </sheetViews>
  <sheetFormatPr defaultColWidth="9.140625" defaultRowHeight="14.25" customHeight="1" x14ac:dyDescent="0.15"/>
  <cols>
    <col min="1" max="1" width="5.140625" style="5" customWidth="1"/>
    <col min="2" max="2" width="55.85546875" style="5" customWidth="1"/>
    <col min="3" max="6" width="10.7109375" style="5" customWidth="1"/>
    <col min="7" max="7" width="9" style="5" bestFit="1" customWidth="1"/>
    <col min="8" max="11" width="7.85546875" style="5" bestFit="1" customWidth="1"/>
    <col min="12" max="12" width="8.140625" style="5" bestFit="1" customWidth="1"/>
    <col min="13" max="16384" width="9.140625" style="5"/>
  </cols>
  <sheetData>
    <row r="1" spans="2:12" ht="17.25" customHeight="1" x14ac:dyDescent="0.25">
      <c r="B1" s="299" t="s">
        <v>75</v>
      </c>
      <c r="C1" s="299"/>
      <c r="D1" s="299"/>
      <c r="E1" s="299"/>
      <c r="F1" s="299"/>
      <c r="G1" s="299"/>
      <c r="H1" s="299"/>
      <c r="I1" s="299"/>
      <c r="J1" s="299"/>
      <c r="K1" s="299"/>
      <c r="L1" s="296"/>
    </row>
    <row r="2" spans="2:12" ht="14.25" customHeight="1" x14ac:dyDescent="0.15">
      <c r="B2" s="16"/>
      <c r="C2" s="16">
        <v>2021</v>
      </c>
      <c r="D2" s="16">
        <v>2022</v>
      </c>
      <c r="E2" s="16">
        <v>2023</v>
      </c>
      <c r="F2" s="16">
        <v>2024</v>
      </c>
      <c r="G2" s="16">
        <v>2025</v>
      </c>
      <c r="H2" s="16">
        <v>2026</v>
      </c>
      <c r="I2" s="16">
        <v>2027</v>
      </c>
      <c r="J2" s="16">
        <v>2028</v>
      </c>
      <c r="K2" s="16">
        <v>2029</v>
      </c>
      <c r="L2" s="16">
        <v>2030</v>
      </c>
    </row>
    <row r="3" spans="2:12" ht="14.25" customHeight="1" x14ac:dyDescent="0.15">
      <c r="B3" s="17" t="s">
        <v>212</v>
      </c>
      <c r="C3" s="25">
        <v>689.82600000000002</v>
      </c>
      <c r="D3" s="25">
        <v>717.97</v>
      </c>
      <c r="E3" s="25">
        <v>811.41700000000003</v>
      </c>
      <c r="F3" s="25">
        <v>918.39</v>
      </c>
      <c r="G3" s="25">
        <v>962.15899999999999</v>
      </c>
      <c r="H3" s="25">
        <v>986.62</v>
      </c>
      <c r="I3" s="25">
        <v>979.678</v>
      </c>
      <c r="J3" s="25">
        <v>979.678</v>
      </c>
      <c r="K3" s="25">
        <v>979.678</v>
      </c>
      <c r="L3" s="25">
        <v>979.678</v>
      </c>
    </row>
    <row r="4" spans="2:12" ht="14.25" customHeight="1" x14ac:dyDescent="0.15">
      <c r="B4" s="19" t="s">
        <v>334</v>
      </c>
      <c r="C4" s="99"/>
      <c r="D4" s="99"/>
      <c r="E4" s="99"/>
      <c r="F4" s="99">
        <v>12.88</v>
      </c>
      <c r="G4" s="25"/>
      <c r="H4" s="25"/>
      <c r="I4" s="25"/>
      <c r="J4" s="25"/>
      <c r="K4" s="25"/>
      <c r="L4" s="25"/>
    </row>
    <row r="5" spans="2:12" ht="14.25" customHeight="1" x14ac:dyDescent="0.15">
      <c r="B5" s="19" t="s">
        <v>309</v>
      </c>
      <c r="C5" s="99"/>
      <c r="D5" s="99">
        <v>-3.9490000000000491</v>
      </c>
      <c r="E5" s="99">
        <v>-3.3259999999999561</v>
      </c>
      <c r="F5" s="99">
        <v>-22.259000000000079</v>
      </c>
      <c r="G5" s="25"/>
      <c r="H5" s="25"/>
      <c r="I5" s="25"/>
      <c r="J5" s="25"/>
      <c r="K5" s="25"/>
      <c r="L5" s="25"/>
    </row>
    <row r="6" spans="2:12" ht="14.25" customHeight="1" x14ac:dyDescent="0.15">
      <c r="B6" s="19" t="s">
        <v>213</v>
      </c>
      <c r="C6" s="99"/>
      <c r="D6" s="99"/>
      <c r="E6" s="99"/>
      <c r="F6" s="99"/>
      <c r="G6" s="26">
        <v>45.783999999999992</v>
      </c>
      <c r="H6" s="26">
        <v>51.34800000000007</v>
      </c>
      <c r="I6" s="26">
        <v>53.560000000000059</v>
      </c>
      <c r="J6" s="26">
        <v>53.560000000000059</v>
      </c>
      <c r="K6" s="26">
        <v>53.560000000000059</v>
      </c>
      <c r="L6" s="26">
        <v>53.560000000000059</v>
      </c>
    </row>
    <row r="7" spans="2:12" ht="14.25" customHeight="1" x14ac:dyDescent="0.15">
      <c r="B7" s="19" t="s">
        <v>288</v>
      </c>
      <c r="C7" s="26">
        <v>0</v>
      </c>
      <c r="D7" s="26">
        <v>0.27200000000002822</v>
      </c>
      <c r="E7" s="26">
        <v>-4.7960000000001148</v>
      </c>
      <c r="F7" s="26">
        <v>-5.2059999999999604</v>
      </c>
      <c r="G7" s="26">
        <v>-40.215000000000032</v>
      </c>
      <c r="H7" s="26">
        <v>21.740000000000009</v>
      </c>
      <c r="I7" s="26">
        <v>142.96000000000004</v>
      </c>
      <c r="J7" s="26">
        <v>199.94799999999987</v>
      </c>
      <c r="K7" s="26">
        <v>199.94799999999987</v>
      </c>
      <c r="L7" s="26">
        <v>199.94799999999987</v>
      </c>
    </row>
    <row r="8" spans="2:12" ht="14.25" customHeight="1" x14ac:dyDescent="0.15">
      <c r="B8" s="100" t="s">
        <v>289</v>
      </c>
      <c r="C8" s="172">
        <v>0</v>
      </c>
      <c r="D8" s="172">
        <v>-3.6770000000000209</v>
      </c>
      <c r="E8" s="172">
        <v>-8.1220000000000709</v>
      </c>
      <c r="F8" s="172">
        <v>-14.585000000000038</v>
      </c>
      <c r="G8" s="172">
        <v>5.56899999999996</v>
      </c>
      <c r="H8" s="172">
        <v>73.088000000000079</v>
      </c>
      <c r="I8" s="172">
        <v>196.5200000000001</v>
      </c>
      <c r="J8" s="172">
        <v>253.50799999999992</v>
      </c>
      <c r="K8" s="172">
        <v>253.50799999999992</v>
      </c>
      <c r="L8" s="172">
        <v>253.50799999999992</v>
      </c>
    </row>
    <row r="9" spans="2:12" ht="14.25" customHeight="1" x14ac:dyDescent="0.15">
      <c r="B9" s="22" t="s">
        <v>290</v>
      </c>
      <c r="C9" s="27">
        <v>689.82600000000002</v>
      </c>
      <c r="D9" s="27">
        <v>714.29300000000001</v>
      </c>
      <c r="E9" s="27">
        <v>803.29499999999996</v>
      </c>
      <c r="F9" s="27">
        <v>903.80499999999995</v>
      </c>
      <c r="G9" s="27">
        <v>967.72799999999995</v>
      </c>
      <c r="H9" s="27">
        <v>1059.7080000000001</v>
      </c>
      <c r="I9" s="27">
        <v>1176.1980000000001</v>
      </c>
      <c r="J9" s="27">
        <v>1233.1859999999999</v>
      </c>
      <c r="K9" s="27">
        <v>1233.1859999999999</v>
      </c>
      <c r="L9" s="27">
        <v>1233.1859999999999</v>
      </c>
    </row>
    <row r="10" spans="2:12" ht="14.25" customHeight="1" x14ac:dyDescent="0.15">
      <c r="B10" s="17"/>
      <c r="C10" s="17"/>
      <c r="D10" s="17"/>
      <c r="E10" s="17"/>
      <c r="F10" s="17"/>
      <c r="G10" s="17"/>
      <c r="H10" s="18"/>
      <c r="I10" s="18"/>
      <c r="J10" s="18"/>
      <c r="K10" s="18"/>
      <c r="L10" s="18"/>
    </row>
    <row r="11" spans="2:12" ht="26.25" customHeight="1" x14ac:dyDescent="0.25">
      <c r="B11" s="304" t="s">
        <v>92</v>
      </c>
      <c r="C11" s="304"/>
      <c r="D11" s="304"/>
      <c r="E11" s="304"/>
      <c r="F11" s="304"/>
      <c r="G11" s="304"/>
      <c r="H11" s="305"/>
      <c r="I11" s="305"/>
      <c r="J11" s="305"/>
      <c r="K11" s="305"/>
      <c r="L11" s="308"/>
    </row>
    <row r="12" spans="2:12" ht="14.25" customHeight="1" x14ac:dyDescent="0.25">
      <c r="B12" s="300" t="s">
        <v>310</v>
      </c>
      <c r="C12" s="300"/>
      <c r="D12" s="300"/>
      <c r="E12" s="300"/>
      <c r="F12" s="301"/>
      <c r="G12" s="183"/>
      <c r="H12" s="183"/>
      <c r="I12" s="183"/>
      <c r="J12" s="183"/>
      <c r="K12" s="183"/>
      <c r="L12" s="208"/>
    </row>
    <row r="13" spans="2:12" ht="14.25" customHeight="1" x14ac:dyDescent="0.25">
      <c r="B13" s="15" t="s">
        <v>66</v>
      </c>
      <c r="C13" s="15"/>
      <c r="D13" s="15"/>
      <c r="E13" s="15"/>
      <c r="F13" s="185"/>
      <c r="G13" s="184"/>
      <c r="H13" s="185"/>
      <c r="I13" s="185"/>
      <c r="J13" s="185"/>
      <c r="K13" s="185"/>
      <c r="L13" s="215"/>
    </row>
    <row r="14" spans="2:12" ht="14.25" customHeight="1" x14ac:dyDescent="0.25">
      <c r="B14" s="203" t="s">
        <v>296</v>
      </c>
      <c r="C14" s="204"/>
      <c r="D14" s="204"/>
      <c r="E14" s="204"/>
      <c r="F14" s="97">
        <v>12.88</v>
      </c>
      <c r="G14" s="184"/>
      <c r="H14" s="185"/>
      <c r="I14" s="185"/>
      <c r="J14" s="185"/>
      <c r="K14" s="185"/>
      <c r="L14" s="215"/>
    </row>
    <row r="15" spans="2:12" ht="14.25" customHeight="1" x14ac:dyDescent="0.25">
      <c r="B15" s="185" t="s">
        <v>297</v>
      </c>
      <c r="C15" s="204"/>
      <c r="D15" s="204"/>
      <c r="E15" s="204"/>
      <c r="F15" s="204"/>
      <c r="G15" s="184"/>
      <c r="H15" s="185"/>
      <c r="I15" s="185"/>
      <c r="J15" s="185"/>
      <c r="K15" s="185"/>
      <c r="L15" s="215"/>
    </row>
    <row r="16" spans="2:12" ht="14.25" customHeight="1" x14ac:dyDescent="0.25">
      <c r="B16" s="203"/>
      <c r="C16" s="204"/>
      <c r="D16" s="204"/>
      <c r="E16" s="204"/>
      <c r="F16" s="204"/>
      <c r="G16" s="184"/>
      <c r="H16" s="185"/>
      <c r="I16" s="185"/>
      <c r="J16" s="185"/>
      <c r="K16" s="185"/>
      <c r="L16" s="215"/>
    </row>
    <row r="17" spans="2:14" ht="14.25" customHeight="1" x14ac:dyDescent="0.15">
      <c r="B17" s="300" t="s">
        <v>311</v>
      </c>
      <c r="C17" s="301"/>
      <c r="D17" s="301"/>
      <c r="E17" s="301"/>
      <c r="F17" s="302"/>
      <c r="G17" s="22"/>
      <c r="H17" s="214"/>
      <c r="I17" s="214"/>
      <c r="J17" s="214"/>
      <c r="K17" s="214"/>
      <c r="L17" s="214"/>
    </row>
    <row r="18" spans="2:14" ht="14.25" customHeight="1" x14ac:dyDescent="0.15">
      <c r="B18" s="205" t="s">
        <v>66</v>
      </c>
      <c r="C18" s="185"/>
      <c r="D18" s="185"/>
      <c r="E18" s="185"/>
      <c r="F18" s="185"/>
      <c r="G18" s="17"/>
      <c r="H18" s="18"/>
      <c r="I18" s="18"/>
      <c r="J18" s="18"/>
      <c r="K18" s="18"/>
      <c r="L18" s="18"/>
    </row>
    <row r="19" spans="2:14" ht="14.25" customHeight="1" x14ac:dyDescent="0.15">
      <c r="B19" s="203" t="s">
        <v>300</v>
      </c>
      <c r="C19" s="204"/>
      <c r="D19" s="97">
        <v>-3.9489999999999998</v>
      </c>
      <c r="E19" s="97">
        <v>-3.3260000000000001</v>
      </c>
      <c r="F19" s="97">
        <v>-22.259</v>
      </c>
      <c r="G19" s="17"/>
      <c r="H19" s="18"/>
      <c r="I19" s="18"/>
      <c r="J19" s="18"/>
      <c r="K19" s="18"/>
      <c r="L19" s="18"/>
    </row>
    <row r="20" spans="2:14" ht="84" x14ac:dyDescent="0.15">
      <c r="B20" s="185" t="s">
        <v>312</v>
      </c>
      <c r="C20" s="204"/>
      <c r="D20" s="204"/>
      <c r="E20" s="204"/>
      <c r="F20" s="204"/>
      <c r="G20" s="17"/>
      <c r="H20" s="18"/>
      <c r="I20" s="18"/>
      <c r="J20" s="18"/>
      <c r="K20" s="18"/>
      <c r="L20" s="18"/>
    </row>
    <row r="21" spans="2:14" ht="14.25" customHeight="1" x14ac:dyDescent="0.15">
      <c r="B21" s="17"/>
      <c r="C21" s="17"/>
      <c r="D21" s="17"/>
      <c r="E21" s="17"/>
      <c r="F21" s="17"/>
      <c r="G21" s="17"/>
      <c r="H21" s="18"/>
      <c r="I21" s="18"/>
      <c r="J21" s="18"/>
      <c r="K21" s="18"/>
      <c r="L21" s="18"/>
    </row>
    <row r="22" spans="2:14" ht="14.25" customHeight="1" x14ac:dyDescent="0.25">
      <c r="B22" s="300" t="s">
        <v>214</v>
      </c>
      <c r="C22" s="300"/>
      <c r="D22" s="300"/>
      <c r="E22" s="300"/>
      <c r="F22" s="300"/>
      <c r="G22" s="301"/>
      <c r="H22" s="301"/>
      <c r="I22" s="301"/>
      <c r="J22" s="301"/>
      <c r="K22" s="301"/>
      <c r="L22" s="309"/>
    </row>
    <row r="23" spans="2:14" ht="14.25" customHeight="1" x14ac:dyDescent="0.15">
      <c r="B23" s="281" t="s">
        <v>66</v>
      </c>
      <c r="C23" s="281"/>
      <c r="D23" s="281"/>
      <c r="E23" s="281"/>
      <c r="F23" s="281"/>
      <c r="G23" s="281"/>
      <c r="H23" s="278"/>
      <c r="I23" s="278"/>
      <c r="J23" s="278"/>
      <c r="K23" s="278"/>
      <c r="L23" s="278"/>
    </row>
    <row r="24" spans="2:14" ht="14.25" customHeight="1" x14ac:dyDescent="0.15">
      <c r="B24" s="100" t="s">
        <v>215</v>
      </c>
      <c r="C24" s="100"/>
      <c r="D24" s="100"/>
      <c r="E24" s="100"/>
      <c r="F24" s="100"/>
      <c r="G24" s="99">
        <v>45.783999999999999</v>
      </c>
      <c r="H24" s="99">
        <v>46.948</v>
      </c>
      <c r="I24" s="99">
        <v>46.618000000000002</v>
      </c>
      <c r="J24" s="99">
        <v>46.618000000000002</v>
      </c>
      <c r="K24" s="99">
        <v>46.618000000000002</v>
      </c>
      <c r="L24" s="99">
        <v>46.618000000000002</v>
      </c>
    </row>
    <row r="25" spans="2:14" ht="14.25" customHeight="1" x14ac:dyDescent="0.15">
      <c r="B25" s="100"/>
      <c r="C25" s="100"/>
      <c r="D25" s="100"/>
      <c r="E25" s="100"/>
      <c r="F25" s="100"/>
      <c r="G25" s="99"/>
      <c r="H25" s="99"/>
      <c r="I25" s="99"/>
      <c r="J25" s="99"/>
      <c r="K25" s="99"/>
      <c r="L25" s="99"/>
    </row>
    <row r="26" spans="2:14" ht="14.25" customHeight="1" x14ac:dyDescent="0.15">
      <c r="B26" s="100" t="s">
        <v>234</v>
      </c>
      <c r="C26" s="100"/>
      <c r="D26" s="100"/>
      <c r="E26" s="100"/>
      <c r="F26" s="100"/>
      <c r="G26" s="99"/>
      <c r="H26" s="99"/>
      <c r="I26" s="99">
        <v>6.9420000000000002</v>
      </c>
      <c r="J26" s="99">
        <v>6.9420000000000002</v>
      </c>
      <c r="K26" s="99">
        <v>6.9420000000000002</v>
      </c>
      <c r="L26" s="99">
        <v>6.9420000000000002</v>
      </c>
    </row>
    <row r="27" spans="2:14" ht="65.25" customHeight="1" x14ac:dyDescent="0.15">
      <c r="B27" s="278" t="s">
        <v>505</v>
      </c>
      <c r="C27" s="278"/>
      <c r="D27" s="278"/>
      <c r="E27" s="278"/>
      <c r="F27" s="278"/>
      <c r="G27" s="99"/>
      <c r="H27" s="99"/>
      <c r="I27" s="99"/>
      <c r="J27" s="99"/>
      <c r="K27" s="99"/>
      <c r="L27" s="99"/>
    </row>
    <row r="28" spans="2:14" ht="14.25" customHeight="1" x14ac:dyDescent="0.15">
      <c r="B28" s="100"/>
      <c r="C28" s="100"/>
      <c r="D28" s="100"/>
      <c r="E28" s="100"/>
      <c r="F28" s="100"/>
      <c r="G28" s="99"/>
      <c r="H28" s="99"/>
      <c r="I28" s="99"/>
      <c r="J28" s="99"/>
      <c r="K28" s="99"/>
      <c r="L28" s="99"/>
    </row>
    <row r="29" spans="2:14" ht="14.25" customHeight="1" x14ac:dyDescent="0.15">
      <c r="B29" s="17" t="s">
        <v>67</v>
      </c>
      <c r="C29" s="17"/>
      <c r="D29" s="17"/>
      <c r="E29" s="17"/>
      <c r="F29" s="17"/>
      <c r="G29" s="99"/>
      <c r="H29" s="99"/>
      <c r="I29" s="99"/>
      <c r="J29" s="99"/>
      <c r="K29" s="99"/>
      <c r="L29" s="99"/>
    </row>
    <row r="30" spans="2:14" ht="14.25" customHeight="1" x14ac:dyDescent="0.15">
      <c r="B30" s="100" t="s">
        <v>216</v>
      </c>
      <c r="C30" s="100"/>
      <c r="D30" s="100"/>
      <c r="E30" s="100"/>
      <c r="F30" s="100"/>
      <c r="G30" s="99"/>
      <c r="H30" s="99">
        <v>4.4000000000000004</v>
      </c>
      <c r="I30" s="99"/>
      <c r="J30" s="99"/>
      <c r="K30" s="99"/>
      <c r="L30" s="99"/>
    </row>
    <row r="31" spans="2:14" ht="58.5" customHeight="1" x14ac:dyDescent="0.15">
      <c r="B31" s="290" t="s">
        <v>525</v>
      </c>
      <c r="C31" s="278"/>
      <c r="D31" s="278"/>
      <c r="E31" s="278"/>
      <c r="F31" s="278"/>
      <c r="G31" s="99"/>
      <c r="H31" s="99"/>
      <c r="I31" s="99"/>
      <c r="J31" s="99"/>
      <c r="K31" s="99"/>
      <c r="L31" s="99"/>
      <c r="N31" s="165"/>
    </row>
    <row r="32" spans="2:14" ht="14.25" customHeight="1" x14ac:dyDescent="0.15">
      <c r="B32" s="278"/>
      <c r="C32" s="278"/>
      <c r="D32" s="278"/>
      <c r="E32" s="278"/>
      <c r="F32" s="278"/>
      <c r="G32" s="99"/>
      <c r="H32" s="99"/>
      <c r="I32" s="99"/>
      <c r="J32" s="99"/>
      <c r="K32" s="99"/>
      <c r="L32" s="99"/>
    </row>
    <row r="33" spans="2:12" ht="14.25" customHeight="1" x14ac:dyDescent="0.25">
      <c r="B33" s="300" t="s">
        <v>506</v>
      </c>
      <c r="C33" s="300"/>
      <c r="D33" s="300"/>
      <c r="E33" s="300"/>
      <c r="F33" s="300"/>
      <c r="G33" s="301"/>
      <c r="H33" s="301"/>
      <c r="I33" s="301"/>
      <c r="J33" s="301"/>
      <c r="K33" s="301"/>
      <c r="L33" s="307"/>
    </row>
    <row r="34" spans="2:12" ht="14.25" customHeight="1" x14ac:dyDescent="0.15">
      <c r="B34" s="17" t="s">
        <v>66</v>
      </c>
      <c r="C34" s="278"/>
      <c r="D34" s="278"/>
      <c r="E34" s="278"/>
      <c r="F34" s="278"/>
      <c r="G34" s="99"/>
      <c r="H34" s="99"/>
      <c r="I34" s="99"/>
      <c r="J34" s="99"/>
      <c r="K34" s="99"/>
      <c r="L34" s="99"/>
    </row>
    <row r="35" spans="2:12" ht="14.25" customHeight="1" x14ac:dyDescent="0.15">
      <c r="B35" s="203" t="s">
        <v>303</v>
      </c>
      <c r="C35" s="35"/>
      <c r="D35" s="35">
        <v>0.27200000000000002</v>
      </c>
      <c r="E35" s="35">
        <v>-4.7960000000000003</v>
      </c>
      <c r="F35" s="35">
        <v>-5.2060000000000004</v>
      </c>
      <c r="G35" s="99">
        <v>-40.215000000000003</v>
      </c>
      <c r="H35" s="99"/>
      <c r="I35" s="99"/>
      <c r="J35" s="99"/>
      <c r="K35" s="99"/>
      <c r="L35" s="99"/>
    </row>
    <row r="36" spans="2:12" ht="42" x14ac:dyDescent="0.15">
      <c r="B36" s="279" t="s">
        <v>472</v>
      </c>
      <c r="C36" s="35"/>
      <c r="D36" s="35"/>
      <c r="E36" s="35"/>
      <c r="F36" s="35"/>
      <c r="G36" s="99"/>
      <c r="H36" s="99"/>
      <c r="I36" s="99"/>
      <c r="J36" s="99"/>
      <c r="K36" s="99"/>
      <c r="L36" s="99"/>
    </row>
    <row r="37" spans="2:12" ht="14.25" customHeight="1" x14ac:dyDescent="0.15">
      <c r="B37" s="203"/>
      <c r="C37" s="35"/>
      <c r="D37" s="35"/>
      <c r="E37" s="35"/>
      <c r="F37" s="35"/>
      <c r="G37" s="99"/>
      <c r="H37" s="99"/>
      <c r="I37" s="99"/>
      <c r="J37" s="99"/>
      <c r="K37" s="99"/>
      <c r="L37" s="99"/>
    </row>
    <row r="38" spans="2:12" ht="14.25" customHeight="1" x14ac:dyDescent="0.15">
      <c r="B38" s="216" t="s">
        <v>67</v>
      </c>
      <c r="C38" s="35"/>
      <c r="D38" s="35"/>
      <c r="E38" s="35"/>
      <c r="F38" s="35"/>
      <c r="G38" s="99"/>
      <c r="H38" s="99"/>
      <c r="I38" s="99"/>
      <c r="J38" s="99"/>
      <c r="K38" s="99"/>
      <c r="L38" s="99"/>
    </row>
    <row r="39" spans="2:12" ht="14.25" customHeight="1" x14ac:dyDescent="0.15">
      <c r="B39" s="203" t="s">
        <v>313</v>
      </c>
      <c r="C39" s="35"/>
      <c r="D39" s="35"/>
      <c r="E39" s="35"/>
      <c r="F39" s="35"/>
      <c r="G39" s="99"/>
      <c r="H39" s="99"/>
      <c r="I39" s="99">
        <v>70</v>
      </c>
      <c r="J39" s="99">
        <v>70</v>
      </c>
      <c r="K39" s="99">
        <v>70</v>
      </c>
      <c r="L39" s="99">
        <v>70</v>
      </c>
    </row>
    <row r="40" spans="2:12" ht="10.5" x14ac:dyDescent="0.15">
      <c r="B40" s="203" t="s">
        <v>314</v>
      </c>
      <c r="C40" s="35"/>
      <c r="D40" s="35"/>
      <c r="E40" s="35"/>
      <c r="F40" s="35"/>
      <c r="G40" s="99"/>
      <c r="H40" s="99"/>
      <c r="I40" s="99">
        <v>21.282</v>
      </c>
      <c r="J40" s="99">
        <v>24.024000000000001</v>
      </c>
      <c r="K40" s="99">
        <v>24.024000000000001</v>
      </c>
      <c r="L40" s="99">
        <v>24.024000000000001</v>
      </c>
    </row>
    <row r="41" spans="2:12" ht="63" x14ac:dyDescent="0.15">
      <c r="B41" s="279" t="s">
        <v>394</v>
      </c>
      <c r="C41" s="35"/>
      <c r="D41" s="35"/>
      <c r="E41" s="35"/>
      <c r="F41" s="35"/>
      <c r="G41" s="99"/>
      <c r="H41" s="99"/>
      <c r="I41" s="99"/>
      <c r="J41" s="99"/>
      <c r="K41" s="99"/>
      <c r="L41" s="99"/>
    </row>
    <row r="42" spans="2:12" ht="14.25" customHeight="1" x14ac:dyDescent="0.15">
      <c r="B42" s="203"/>
      <c r="C42" s="35"/>
      <c r="D42" s="35"/>
      <c r="E42" s="35"/>
      <c r="F42" s="35"/>
      <c r="G42" s="99"/>
      <c r="H42" s="99"/>
      <c r="I42" s="99"/>
      <c r="J42" s="99"/>
      <c r="K42" s="99"/>
      <c r="L42" s="99"/>
    </row>
    <row r="43" spans="2:12" ht="14.25" customHeight="1" x14ac:dyDescent="0.15">
      <c r="B43" s="203" t="s">
        <v>305</v>
      </c>
      <c r="C43" s="35"/>
      <c r="D43" s="35"/>
      <c r="E43" s="35"/>
      <c r="F43" s="35"/>
      <c r="G43" s="99"/>
      <c r="H43" s="99"/>
      <c r="I43" s="99">
        <v>51.677999999999997</v>
      </c>
      <c r="J43" s="99">
        <v>105.92400000000001</v>
      </c>
      <c r="K43" s="99">
        <v>105.92400000000001</v>
      </c>
      <c r="L43" s="99">
        <v>105.92400000000001</v>
      </c>
    </row>
    <row r="44" spans="2:12" ht="21" x14ac:dyDescent="0.15">
      <c r="B44" s="279" t="s">
        <v>478</v>
      </c>
      <c r="C44" s="35"/>
      <c r="D44" s="35"/>
      <c r="E44" s="35"/>
      <c r="F44" s="35"/>
      <c r="G44" s="99"/>
      <c r="H44" s="99"/>
      <c r="I44" s="99"/>
      <c r="J44" s="99"/>
      <c r="K44" s="99"/>
      <c r="L44" s="99"/>
    </row>
    <row r="45" spans="2:12" ht="14.25" customHeight="1" x14ac:dyDescent="0.15">
      <c r="B45" s="203"/>
      <c r="C45" s="35"/>
      <c r="D45" s="35"/>
      <c r="E45" s="35"/>
      <c r="F45" s="35"/>
      <c r="G45" s="99"/>
      <c r="H45" s="99"/>
      <c r="I45" s="99"/>
      <c r="J45" s="99"/>
      <c r="K45" s="99"/>
      <c r="L45" s="99"/>
    </row>
    <row r="46" spans="2:12" ht="14.25" customHeight="1" x14ac:dyDescent="0.15">
      <c r="B46" s="203" t="s">
        <v>306</v>
      </c>
      <c r="C46" s="35"/>
      <c r="D46" s="35"/>
      <c r="E46" s="35"/>
      <c r="F46" s="35"/>
      <c r="G46" s="99"/>
      <c r="H46" s="99">
        <v>2.649</v>
      </c>
      <c r="I46" s="99"/>
      <c r="J46" s="99"/>
      <c r="K46" s="99"/>
      <c r="L46" s="99"/>
    </row>
    <row r="47" spans="2:12" ht="52.5" x14ac:dyDescent="0.15">
      <c r="B47" s="279" t="s">
        <v>503</v>
      </c>
      <c r="C47" s="35"/>
      <c r="D47" s="35"/>
      <c r="E47" s="35"/>
      <c r="F47" s="35"/>
      <c r="G47" s="99"/>
      <c r="H47" s="99"/>
      <c r="I47" s="99"/>
      <c r="J47" s="99"/>
      <c r="K47" s="99"/>
      <c r="L47" s="99"/>
    </row>
    <row r="48" spans="2:12" ht="14.25" customHeight="1" x14ac:dyDescent="0.15">
      <c r="B48" s="203"/>
      <c r="C48" s="35"/>
      <c r="D48" s="35"/>
      <c r="E48" s="35"/>
      <c r="F48" s="35"/>
      <c r="G48" s="99"/>
      <c r="H48" s="99"/>
      <c r="I48" s="99"/>
      <c r="J48" s="99"/>
      <c r="K48" s="99"/>
      <c r="L48" s="99"/>
    </row>
    <row r="49" spans="1:12" ht="14.25" customHeight="1" x14ac:dyDescent="0.15">
      <c r="B49" s="203" t="s">
        <v>307</v>
      </c>
      <c r="C49" s="35"/>
      <c r="D49" s="35"/>
      <c r="E49" s="35"/>
      <c r="F49" s="35"/>
      <c r="G49" s="99"/>
      <c r="H49" s="99">
        <v>19.091000000000001</v>
      </c>
      <c r="I49" s="99"/>
      <c r="J49" s="99"/>
      <c r="K49" s="99"/>
      <c r="L49" s="99"/>
    </row>
    <row r="50" spans="1:12" ht="93" customHeight="1" x14ac:dyDescent="0.15">
      <c r="B50" s="279" t="s">
        <v>493</v>
      </c>
      <c r="C50" s="35"/>
      <c r="D50" s="35"/>
      <c r="E50" s="35"/>
      <c r="F50" s="35"/>
      <c r="G50" s="99"/>
      <c r="H50" s="99"/>
      <c r="I50" s="99"/>
      <c r="J50" s="99"/>
      <c r="K50" s="99"/>
      <c r="L50" s="99"/>
    </row>
    <row r="51" spans="1:12" ht="14.25" customHeight="1" x14ac:dyDescent="0.15">
      <c r="B51" s="42"/>
      <c r="C51" s="42"/>
      <c r="D51" s="42"/>
      <c r="E51" s="42"/>
      <c r="F51" s="42"/>
      <c r="G51" s="42"/>
      <c r="H51" s="23"/>
      <c r="I51" s="23"/>
      <c r="J51" s="23"/>
      <c r="K51" s="23"/>
      <c r="L51" s="23"/>
    </row>
    <row r="52" spans="1:12" ht="14.25" customHeight="1" x14ac:dyDescent="0.15">
      <c r="B52" s="3"/>
      <c r="C52" s="1"/>
      <c r="D52" s="1"/>
      <c r="E52" s="1"/>
      <c r="F52" s="1"/>
      <c r="G52" s="1"/>
      <c r="H52" s="1"/>
      <c r="I52" s="1"/>
      <c r="J52" s="1"/>
      <c r="K52" s="1"/>
      <c r="L52" s="1"/>
    </row>
    <row r="53" spans="1:12" ht="14.25" customHeight="1" x14ac:dyDescent="0.15">
      <c r="B53" s="4"/>
      <c r="C53" s="30"/>
      <c r="D53" s="30"/>
      <c r="E53" s="30"/>
      <c r="F53" s="30"/>
      <c r="G53" s="30"/>
      <c r="H53" s="30"/>
      <c r="I53" s="30"/>
      <c r="J53" s="30"/>
      <c r="K53" s="30"/>
      <c r="L53" s="30"/>
    </row>
    <row r="54" spans="1:12" ht="14.25" customHeight="1" x14ac:dyDescent="0.15">
      <c r="C54" s="272"/>
      <c r="D54" s="272"/>
      <c r="E54" s="272"/>
      <c r="F54" s="272"/>
      <c r="G54" s="272"/>
      <c r="H54" s="272"/>
    </row>
    <row r="55" spans="1:12" ht="15" x14ac:dyDescent="0.25">
      <c r="A55" s="238"/>
      <c r="B55" s="371" t="s">
        <v>464</v>
      </c>
      <c r="C55" s="297"/>
      <c r="D55" s="297"/>
      <c r="E55" s="297"/>
      <c r="F55" s="297"/>
      <c r="G55" s="297"/>
    </row>
    <row r="56" spans="1:12" ht="14.25" customHeight="1" x14ac:dyDescent="0.15">
      <c r="A56" s="267"/>
      <c r="B56" s="268"/>
      <c r="C56" s="269">
        <v>2021</v>
      </c>
      <c r="D56" s="269">
        <v>2022</v>
      </c>
      <c r="E56" s="269">
        <v>2023</v>
      </c>
      <c r="F56" s="269">
        <v>2024</v>
      </c>
      <c r="G56" s="269">
        <v>2025</v>
      </c>
    </row>
    <row r="57" spans="1:12" ht="14.25" customHeight="1" x14ac:dyDescent="0.15">
      <c r="A57" s="255">
        <v>1</v>
      </c>
      <c r="B57" s="256" t="s">
        <v>436</v>
      </c>
      <c r="C57" s="257">
        <v>689.82600000000002</v>
      </c>
      <c r="D57" s="257">
        <v>714.29300000000001</v>
      </c>
      <c r="E57" s="257">
        <v>803.29499999999996</v>
      </c>
      <c r="F57" s="257">
        <v>903.80499999999995</v>
      </c>
      <c r="G57" s="257">
        <v>967.72799999999995</v>
      </c>
    </row>
    <row r="58" spans="1:12" ht="14.25" customHeight="1" x14ac:dyDescent="0.15">
      <c r="A58" s="258"/>
      <c r="B58" s="259" t="s">
        <v>437</v>
      </c>
      <c r="C58" s="260"/>
      <c r="D58" s="260"/>
      <c r="E58" s="260"/>
      <c r="F58" s="257"/>
      <c r="G58" s="257"/>
    </row>
    <row r="59" spans="1:12" ht="14.25" customHeight="1" x14ac:dyDescent="0.15">
      <c r="A59" s="258">
        <v>2</v>
      </c>
      <c r="B59" s="261" t="s">
        <v>438</v>
      </c>
      <c r="C59" s="260">
        <v>0</v>
      </c>
      <c r="D59" s="260"/>
      <c r="E59" s="260"/>
      <c r="F59" s="257"/>
      <c r="G59" s="260"/>
    </row>
    <row r="60" spans="1:12" ht="14.25" customHeight="1" x14ac:dyDescent="0.15">
      <c r="A60" s="258">
        <v>3</v>
      </c>
      <c r="B60" s="261" t="s">
        <v>439</v>
      </c>
      <c r="C60" s="260">
        <v>0</v>
      </c>
      <c r="D60" s="260"/>
      <c r="E60" s="260"/>
      <c r="F60" s="257"/>
      <c r="G60" s="260"/>
    </row>
    <row r="61" spans="1:12" ht="14.25" customHeight="1" x14ac:dyDescent="0.15">
      <c r="A61" s="242" t="s">
        <v>452</v>
      </c>
      <c r="B61" s="243" t="s">
        <v>441</v>
      </c>
      <c r="C61" s="244">
        <v>689.82600000000002</v>
      </c>
      <c r="D61" s="244">
        <v>714.29300000000001</v>
      </c>
      <c r="E61" s="244">
        <v>803.29499999999996</v>
      </c>
      <c r="F61" s="244">
        <v>903.80499999999995</v>
      </c>
      <c r="G61" s="244">
        <v>967.72799999999995</v>
      </c>
    </row>
    <row r="62" spans="1:12" ht="14.25" customHeight="1" x14ac:dyDescent="0.15">
      <c r="A62" s="245">
        <v>5</v>
      </c>
      <c r="B62" s="246" t="s">
        <v>442</v>
      </c>
      <c r="C62" s="262">
        <v>716.08600000000013</v>
      </c>
      <c r="D62" s="262">
        <v>763.88499999999999</v>
      </c>
      <c r="E62" s="262">
        <v>825.20699999999999</v>
      </c>
      <c r="F62" s="262">
        <v>911.44800000000009</v>
      </c>
      <c r="G62" s="262">
        <v>962.15899999999999</v>
      </c>
    </row>
    <row r="63" spans="1:12" ht="14.25" customHeight="1" x14ac:dyDescent="0.15">
      <c r="A63" s="245"/>
      <c r="B63" s="247" t="s">
        <v>443</v>
      </c>
      <c r="C63" s="262"/>
      <c r="D63" s="262"/>
      <c r="E63" s="262"/>
      <c r="F63" s="262"/>
      <c r="G63" s="262"/>
    </row>
    <row r="64" spans="1:12" ht="14.25" customHeight="1" x14ac:dyDescent="0.15">
      <c r="A64" s="245"/>
      <c r="B64" s="247"/>
      <c r="C64" s="262"/>
      <c r="D64" s="262"/>
      <c r="E64" s="262"/>
      <c r="F64" s="262"/>
      <c r="G64" s="262"/>
    </row>
    <row r="65" spans="1:7" ht="14.25" customHeight="1" x14ac:dyDescent="0.15">
      <c r="A65" s="248">
        <v>6</v>
      </c>
      <c r="B65" s="249" t="s">
        <v>304</v>
      </c>
      <c r="C65" s="262"/>
      <c r="D65" s="262"/>
      <c r="E65" s="262"/>
      <c r="F65" s="262"/>
      <c r="G65" s="262">
        <v>45.783999999999999</v>
      </c>
    </row>
    <row r="66" spans="1:7" ht="28.5" customHeight="1" thickBot="1" x14ac:dyDescent="0.2">
      <c r="A66" s="250" t="s">
        <v>453</v>
      </c>
      <c r="B66" s="263" t="s">
        <v>454</v>
      </c>
      <c r="C66" s="251">
        <v>716.08600000000013</v>
      </c>
      <c r="D66" s="251">
        <v>763.88499999999999</v>
      </c>
      <c r="E66" s="251">
        <v>825.20699999999999</v>
      </c>
      <c r="F66" s="251">
        <v>911.44800000000009</v>
      </c>
      <c r="G66" s="251">
        <v>1007.943</v>
      </c>
    </row>
    <row r="67" spans="1:7" ht="45.75" customHeight="1" thickTop="1" x14ac:dyDescent="0.15">
      <c r="A67" s="273" t="s">
        <v>455</v>
      </c>
      <c r="B67" s="264" t="s">
        <v>449</v>
      </c>
      <c r="C67" s="275">
        <v>-26.260000000000105</v>
      </c>
      <c r="D67" s="275">
        <v>-49.591999999999985</v>
      </c>
      <c r="E67" s="275">
        <v>-21.912000000000035</v>
      </c>
      <c r="F67" s="275">
        <v>-7.6430000000001428</v>
      </c>
      <c r="G67" s="275">
        <v>-40.215000000000032</v>
      </c>
    </row>
    <row r="68" spans="1:7" ht="20.25" customHeight="1" x14ac:dyDescent="0.25">
      <c r="A68" s="332" t="s">
        <v>450</v>
      </c>
      <c r="B68" s="298"/>
      <c r="C68" s="298"/>
      <c r="D68" s="298"/>
      <c r="E68" s="298"/>
      <c r="F68" s="298"/>
      <c r="G68" s="298"/>
    </row>
  </sheetData>
  <mergeCells count="8">
    <mergeCell ref="A68:G68"/>
    <mergeCell ref="B55:G55"/>
    <mergeCell ref="B33:L33"/>
    <mergeCell ref="B1:L1"/>
    <mergeCell ref="B11:L11"/>
    <mergeCell ref="B22:L22"/>
    <mergeCell ref="B12:F12"/>
    <mergeCell ref="B17:F1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N53"/>
  <sheetViews>
    <sheetView zoomScale="112" zoomScaleNormal="112" workbookViewId="0">
      <selection activeCell="B3" sqref="B3"/>
    </sheetView>
  </sheetViews>
  <sheetFormatPr defaultColWidth="9.140625" defaultRowHeight="10.5" x14ac:dyDescent="0.15"/>
  <cols>
    <col min="1" max="1" width="53" style="5" customWidth="1"/>
    <col min="2" max="11" width="9.7109375" style="5" customWidth="1"/>
    <col min="12" max="13" width="9.140625" style="5"/>
    <col min="14" max="14" width="58.42578125" style="5" customWidth="1"/>
    <col min="15" max="16384" width="9.140625" style="5"/>
  </cols>
  <sheetData>
    <row r="1" spans="1:11" ht="22.5" customHeight="1" x14ac:dyDescent="0.15">
      <c r="A1" s="323" t="s">
        <v>53</v>
      </c>
      <c r="B1" s="323"/>
      <c r="C1" s="323"/>
      <c r="D1" s="323"/>
      <c r="E1" s="323"/>
      <c r="F1" s="323"/>
      <c r="G1" s="323"/>
      <c r="H1" s="323"/>
      <c r="I1" s="323"/>
      <c r="J1" s="323"/>
      <c r="K1" s="303"/>
    </row>
    <row r="2" spans="1:11" ht="15" customHeight="1" x14ac:dyDescent="0.15">
      <c r="A2" s="16"/>
      <c r="B2" s="16">
        <v>2021</v>
      </c>
      <c r="C2" s="16">
        <v>2022</v>
      </c>
      <c r="D2" s="16">
        <v>2023</v>
      </c>
      <c r="E2" s="16">
        <v>2024</v>
      </c>
      <c r="F2" s="16">
        <v>2025</v>
      </c>
      <c r="G2" s="16">
        <v>2026</v>
      </c>
      <c r="H2" s="16">
        <v>2027</v>
      </c>
      <c r="I2" s="16">
        <v>2028</v>
      </c>
      <c r="J2" s="16">
        <v>2029</v>
      </c>
      <c r="K2" s="16">
        <v>2030</v>
      </c>
    </row>
    <row r="3" spans="1:11" ht="15" customHeight="1" x14ac:dyDescent="0.15">
      <c r="A3" s="17" t="s">
        <v>212</v>
      </c>
      <c r="B3" s="25">
        <v>815.22</v>
      </c>
      <c r="C3" s="25">
        <v>834.65200000000004</v>
      </c>
      <c r="D3" s="25">
        <v>921.79399999999998</v>
      </c>
      <c r="E3" s="25">
        <v>996.76900000000001</v>
      </c>
      <c r="F3" s="25">
        <v>1011.681</v>
      </c>
      <c r="G3" s="25">
        <v>1006.7809999999999</v>
      </c>
      <c r="H3" s="25">
        <v>1006.7809999999999</v>
      </c>
      <c r="I3" s="25">
        <v>1006.7809999999999</v>
      </c>
      <c r="J3" s="25">
        <v>1006.7809999999999</v>
      </c>
      <c r="K3" s="25">
        <v>1006.7809999999999</v>
      </c>
    </row>
    <row r="4" spans="1:11" ht="15" customHeight="1" x14ac:dyDescent="0.15">
      <c r="A4" s="19" t="s">
        <v>308</v>
      </c>
      <c r="B4" s="99"/>
      <c r="C4" s="99"/>
      <c r="D4" s="99"/>
      <c r="E4" s="99">
        <v>-16.065999999999999</v>
      </c>
      <c r="F4" s="25"/>
      <c r="G4" s="25"/>
      <c r="H4" s="25"/>
      <c r="I4" s="25"/>
      <c r="J4" s="25"/>
      <c r="K4" s="25"/>
    </row>
    <row r="5" spans="1:11" ht="15" customHeight="1" x14ac:dyDescent="0.15">
      <c r="A5" s="19" t="s">
        <v>309</v>
      </c>
      <c r="B5" s="99">
        <v>0</v>
      </c>
      <c r="C5" s="99">
        <v>2.0179999999999887</v>
      </c>
      <c r="D5" s="99">
        <v>0.3079999999999945</v>
      </c>
      <c r="E5" s="99">
        <v>6.2669999999999924</v>
      </c>
      <c r="F5" s="25"/>
      <c r="G5" s="25"/>
      <c r="H5" s="25"/>
      <c r="I5" s="25"/>
      <c r="J5" s="25"/>
      <c r="K5" s="25"/>
    </row>
    <row r="6" spans="1:11" ht="15" customHeight="1" x14ac:dyDescent="0.15">
      <c r="A6" s="19" t="s">
        <v>529</v>
      </c>
      <c r="B6" s="99"/>
      <c r="C6" s="99"/>
      <c r="D6" s="99"/>
      <c r="E6" s="99"/>
      <c r="F6" s="26">
        <v>77.164999999999964</v>
      </c>
      <c r="G6" s="26">
        <v>81.836999999999989</v>
      </c>
      <c r="H6" s="26">
        <v>76.937000000000126</v>
      </c>
      <c r="I6" s="26">
        <v>76.937000000000126</v>
      </c>
      <c r="J6" s="26">
        <v>76.937000000000126</v>
      </c>
      <c r="K6" s="26">
        <v>76.937000000000126</v>
      </c>
    </row>
    <row r="7" spans="1:11" ht="15" customHeight="1" x14ac:dyDescent="0.15">
      <c r="A7" s="19" t="s">
        <v>530</v>
      </c>
      <c r="B7" s="26">
        <v>0</v>
      </c>
      <c r="C7" s="26">
        <v>-2.2539999999999787</v>
      </c>
      <c r="D7" s="26">
        <v>-0.5480000000000036</v>
      </c>
      <c r="E7" s="26">
        <v>-8.0460000000000207</v>
      </c>
      <c r="F7" s="26">
        <v>-50.694999999999936</v>
      </c>
      <c r="G7" s="26">
        <v>-47.662000000000035</v>
      </c>
      <c r="H7" s="26">
        <v>-24.706000000000131</v>
      </c>
      <c r="I7" s="26">
        <v>-21.426000000000158</v>
      </c>
      <c r="J7" s="26">
        <v>-21.426000000000158</v>
      </c>
      <c r="K7" s="26">
        <v>-21.426000000000158</v>
      </c>
    </row>
    <row r="8" spans="1:11" ht="15" customHeight="1" x14ac:dyDescent="0.15">
      <c r="A8" s="100" t="s">
        <v>289</v>
      </c>
      <c r="B8" s="172">
        <v>0</v>
      </c>
      <c r="C8" s="172">
        <v>-0.23599999999999</v>
      </c>
      <c r="D8" s="172">
        <v>-0.24000000000000909</v>
      </c>
      <c r="E8" s="172">
        <v>-17.845000000000027</v>
      </c>
      <c r="F8" s="172">
        <v>26.470000000000027</v>
      </c>
      <c r="G8" s="172">
        <v>34.174999999999955</v>
      </c>
      <c r="H8" s="172">
        <v>52.230999999999995</v>
      </c>
      <c r="I8" s="172">
        <v>55.510999999999967</v>
      </c>
      <c r="J8" s="172">
        <v>55.510999999999967</v>
      </c>
      <c r="K8" s="172">
        <v>55.510999999999967</v>
      </c>
    </row>
    <row r="9" spans="1:11" ht="15" customHeight="1" x14ac:dyDescent="0.15">
      <c r="A9" s="22" t="s">
        <v>531</v>
      </c>
      <c r="B9" s="27">
        <v>815.22</v>
      </c>
      <c r="C9" s="27">
        <v>834.41600000000005</v>
      </c>
      <c r="D9" s="27">
        <v>921.55399999999997</v>
      </c>
      <c r="E9" s="27">
        <v>978.92399999999998</v>
      </c>
      <c r="F9" s="27">
        <v>1038.1510000000001</v>
      </c>
      <c r="G9" s="27">
        <v>1040.9559999999999</v>
      </c>
      <c r="H9" s="27">
        <v>1059.0119999999999</v>
      </c>
      <c r="I9" s="27">
        <v>1062.2919999999999</v>
      </c>
      <c r="J9" s="27">
        <v>1062.2919999999999</v>
      </c>
      <c r="K9" s="27">
        <v>1062.2919999999999</v>
      </c>
    </row>
    <row r="10" spans="1:11" x14ac:dyDescent="0.15">
      <c r="A10" s="17"/>
      <c r="B10" s="17"/>
      <c r="C10" s="17"/>
      <c r="D10" s="17"/>
      <c r="E10" s="17"/>
      <c r="F10" s="17"/>
      <c r="G10" s="18"/>
      <c r="H10" s="18"/>
      <c r="I10" s="18"/>
      <c r="J10" s="18"/>
      <c r="K10" s="18"/>
    </row>
    <row r="11" spans="1:11" ht="20.100000000000001" customHeight="1" x14ac:dyDescent="0.15">
      <c r="A11" s="304" t="s">
        <v>107</v>
      </c>
      <c r="B11" s="304"/>
      <c r="C11" s="304"/>
      <c r="D11" s="304"/>
      <c r="E11" s="304"/>
      <c r="F11" s="304"/>
      <c r="G11" s="305"/>
      <c r="H11" s="305"/>
      <c r="I11" s="305"/>
      <c r="J11" s="305"/>
      <c r="K11" s="305"/>
    </row>
    <row r="12" spans="1:11" ht="20.100000000000001" customHeight="1" x14ac:dyDescent="0.15">
      <c r="A12" s="300" t="s">
        <v>310</v>
      </c>
      <c r="B12" s="300"/>
      <c r="C12" s="300"/>
      <c r="D12" s="300"/>
      <c r="E12" s="301"/>
      <c r="F12" s="289"/>
      <c r="G12" s="289"/>
      <c r="H12" s="289"/>
      <c r="I12" s="289"/>
      <c r="J12" s="289"/>
      <c r="K12" s="289"/>
    </row>
    <row r="13" spans="1:11" ht="20.100000000000001" customHeight="1" x14ac:dyDescent="0.15">
      <c r="A13" s="15" t="s">
        <v>66</v>
      </c>
      <c r="B13" s="15"/>
      <c r="C13" s="15"/>
      <c r="D13" s="15"/>
      <c r="E13" s="291"/>
      <c r="F13" s="290"/>
      <c r="G13" s="291"/>
      <c r="H13" s="291"/>
      <c r="I13" s="291"/>
      <c r="J13" s="291"/>
      <c r="K13" s="291"/>
    </row>
    <row r="14" spans="1:11" ht="20.100000000000001" customHeight="1" x14ac:dyDescent="0.15">
      <c r="A14" s="203" t="s">
        <v>296</v>
      </c>
      <c r="B14" s="204"/>
      <c r="C14" s="204"/>
      <c r="D14" s="204"/>
      <c r="E14" s="97">
        <v>-16.065999999999999</v>
      </c>
      <c r="F14" s="290"/>
      <c r="G14" s="291"/>
      <c r="H14" s="291"/>
      <c r="I14" s="291"/>
      <c r="J14" s="291"/>
      <c r="K14" s="291"/>
    </row>
    <row r="15" spans="1:11" ht="21" x14ac:dyDescent="0.15">
      <c r="A15" s="291" t="s">
        <v>297</v>
      </c>
      <c r="B15" s="204"/>
      <c r="C15" s="204"/>
      <c r="D15" s="204"/>
      <c r="E15" s="204"/>
      <c r="F15" s="290"/>
      <c r="G15" s="291"/>
      <c r="H15" s="291"/>
      <c r="I15" s="291"/>
      <c r="J15" s="291"/>
      <c r="K15" s="291"/>
    </row>
    <row r="16" spans="1:11" ht="15" customHeight="1" x14ac:dyDescent="0.15">
      <c r="A16" s="203"/>
      <c r="B16" s="204"/>
      <c r="C16" s="204"/>
      <c r="D16" s="204"/>
      <c r="E16" s="204"/>
      <c r="F16" s="17"/>
      <c r="G16" s="18"/>
      <c r="H16" s="18"/>
      <c r="I16" s="18"/>
      <c r="J16" s="18"/>
      <c r="K16" s="18"/>
    </row>
    <row r="17" spans="1:11" ht="15" customHeight="1" x14ac:dyDescent="0.15">
      <c r="A17" s="300" t="s">
        <v>311</v>
      </c>
      <c r="B17" s="301"/>
      <c r="C17" s="301"/>
      <c r="D17" s="301"/>
      <c r="E17" s="302"/>
      <c r="F17" s="22"/>
      <c r="G17" s="214"/>
      <c r="H17" s="214"/>
      <c r="I17" s="214"/>
      <c r="J17" s="214"/>
      <c r="K17" s="214"/>
    </row>
    <row r="18" spans="1:11" ht="15" customHeight="1" x14ac:dyDescent="0.15">
      <c r="A18" s="205" t="s">
        <v>66</v>
      </c>
      <c r="B18" s="291"/>
      <c r="C18" s="291"/>
      <c r="D18" s="291"/>
      <c r="E18" s="291"/>
      <c r="F18" s="17"/>
      <c r="G18" s="18"/>
      <c r="H18" s="18"/>
      <c r="I18" s="18"/>
      <c r="J18" s="18"/>
      <c r="K18" s="18"/>
    </row>
    <row r="19" spans="1:11" ht="13.5" customHeight="1" x14ac:dyDescent="0.15">
      <c r="A19" s="206" t="s">
        <v>298</v>
      </c>
      <c r="B19" s="207">
        <v>0</v>
      </c>
      <c r="C19" s="207"/>
      <c r="D19" s="207"/>
      <c r="E19" s="207"/>
      <c r="F19" s="17"/>
      <c r="G19" s="18"/>
      <c r="H19" s="18"/>
      <c r="I19" s="18"/>
      <c r="J19" s="18"/>
      <c r="K19" s="18"/>
    </row>
    <row r="20" spans="1:11" ht="34.5" customHeight="1" x14ac:dyDescent="0.15">
      <c r="A20" s="291" t="s">
        <v>335</v>
      </c>
      <c r="B20" s="207"/>
      <c r="C20" s="207"/>
      <c r="D20" s="207"/>
      <c r="E20" s="207"/>
      <c r="F20" s="17"/>
      <c r="G20" s="18"/>
      <c r="H20" s="18"/>
      <c r="I20" s="18"/>
      <c r="J20" s="18"/>
      <c r="K20" s="18"/>
    </row>
    <row r="21" spans="1:11" ht="15" customHeight="1" x14ac:dyDescent="0.15">
      <c r="A21" s="291"/>
      <c r="B21" s="204"/>
      <c r="C21" s="204"/>
      <c r="D21" s="204"/>
      <c r="E21" s="204"/>
      <c r="F21" s="17"/>
      <c r="G21" s="18"/>
      <c r="H21" s="18"/>
      <c r="I21" s="18"/>
      <c r="J21" s="18"/>
      <c r="K21" s="18"/>
    </row>
    <row r="22" spans="1:11" ht="15" customHeight="1" x14ac:dyDescent="0.15">
      <c r="A22" s="203" t="s">
        <v>300</v>
      </c>
      <c r="B22" s="204"/>
      <c r="C22" s="97">
        <v>2.0179999999999998</v>
      </c>
      <c r="D22" s="97">
        <v>0.308</v>
      </c>
      <c r="E22" s="97">
        <v>6.2670000000000003</v>
      </c>
      <c r="F22" s="17"/>
      <c r="G22" s="18"/>
      <c r="H22" s="18"/>
      <c r="I22" s="18"/>
      <c r="J22" s="18"/>
      <c r="K22" s="18"/>
    </row>
    <row r="23" spans="1:11" ht="84" x14ac:dyDescent="0.15">
      <c r="A23" s="291" t="s">
        <v>336</v>
      </c>
      <c r="B23" s="204"/>
      <c r="C23" s="204"/>
      <c r="D23" s="204"/>
      <c r="E23" s="204"/>
      <c r="F23" s="17"/>
      <c r="G23" s="18"/>
      <c r="H23" s="18"/>
      <c r="I23" s="18"/>
      <c r="J23" s="18"/>
      <c r="K23" s="18"/>
    </row>
    <row r="24" spans="1:11" ht="15" customHeight="1" x14ac:dyDescent="0.15">
      <c r="A24" s="291"/>
      <c r="B24" s="204"/>
      <c r="C24" s="204"/>
      <c r="D24" s="204"/>
      <c r="E24" s="204"/>
      <c r="F24" s="17"/>
      <c r="G24" s="18"/>
      <c r="H24" s="18"/>
      <c r="I24" s="18"/>
      <c r="J24" s="18"/>
      <c r="K24" s="18"/>
    </row>
    <row r="25" spans="1:11" ht="15" customHeight="1" x14ac:dyDescent="0.15">
      <c r="A25" s="300" t="s">
        <v>509</v>
      </c>
      <c r="B25" s="300"/>
      <c r="C25" s="300"/>
      <c r="D25" s="300"/>
      <c r="E25" s="300"/>
      <c r="F25" s="301"/>
      <c r="G25" s="301"/>
      <c r="H25" s="301"/>
      <c r="I25" s="301"/>
      <c r="J25" s="301"/>
      <c r="K25" s="302"/>
    </row>
    <row r="26" spans="1:11" x14ac:dyDescent="0.15">
      <c r="A26" s="281" t="s">
        <v>66</v>
      </c>
      <c r="B26" s="281"/>
      <c r="C26" s="281"/>
      <c r="D26" s="281"/>
      <c r="E26" s="281"/>
      <c r="F26" s="281"/>
      <c r="G26" s="290"/>
      <c r="H26" s="290"/>
      <c r="I26" s="290"/>
      <c r="J26" s="290"/>
      <c r="K26" s="290"/>
    </row>
    <row r="27" spans="1:11" x14ac:dyDescent="0.15">
      <c r="A27" s="100" t="s">
        <v>215</v>
      </c>
      <c r="B27" s="100"/>
      <c r="C27" s="100"/>
      <c r="D27" s="100"/>
      <c r="E27" s="100"/>
      <c r="F27" s="235">
        <v>46.963999999999999</v>
      </c>
      <c r="G27" s="235">
        <v>46.735999999999997</v>
      </c>
      <c r="H27" s="235">
        <v>46.735999999999997</v>
      </c>
      <c r="I27" s="235">
        <v>46.735999999999997</v>
      </c>
      <c r="J27" s="235">
        <v>46.735999999999997</v>
      </c>
      <c r="K27" s="235">
        <v>46.735999999999997</v>
      </c>
    </row>
    <row r="28" spans="1:11" x14ac:dyDescent="0.15">
      <c r="A28" s="100"/>
      <c r="B28" s="100"/>
      <c r="C28" s="100"/>
      <c r="D28" s="100"/>
      <c r="E28" s="100"/>
      <c r="F28" s="235"/>
      <c r="G28" s="235"/>
      <c r="H28" s="235"/>
      <c r="I28" s="235"/>
      <c r="J28" s="235"/>
      <c r="K28" s="235"/>
    </row>
    <row r="29" spans="1:11" x14ac:dyDescent="0.15">
      <c r="A29" s="206" t="s">
        <v>219</v>
      </c>
      <c r="B29" s="206"/>
      <c r="C29" s="206"/>
      <c r="D29" s="206"/>
      <c r="E29" s="206"/>
      <c r="F29" s="235">
        <v>30.201000000000001</v>
      </c>
      <c r="G29" s="235">
        <v>30.201000000000001</v>
      </c>
      <c r="H29" s="235">
        <v>30.201000000000001</v>
      </c>
      <c r="I29" s="235">
        <v>30.201000000000001</v>
      </c>
      <c r="J29" s="235">
        <v>30.201000000000001</v>
      </c>
      <c r="K29" s="235">
        <v>30.201000000000001</v>
      </c>
    </row>
    <row r="30" spans="1:11" ht="105" x14ac:dyDescent="0.15">
      <c r="A30" s="290" t="s">
        <v>528</v>
      </c>
      <c r="B30" s="290"/>
      <c r="C30" s="290"/>
      <c r="D30" s="290"/>
      <c r="E30" s="290"/>
      <c r="F30" s="235"/>
      <c r="G30" s="235"/>
      <c r="H30" s="235"/>
      <c r="I30" s="235"/>
      <c r="J30" s="235"/>
      <c r="K30" s="235"/>
    </row>
    <row r="31" spans="1:11" x14ac:dyDescent="0.15">
      <c r="A31" s="100"/>
      <c r="B31" s="100"/>
      <c r="C31" s="100"/>
      <c r="D31" s="100"/>
      <c r="E31" s="100"/>
      <c r="F31" s="236"/>
      <c r="G31" s="236"/>
      <c r="H31" s="236"/>
      <c r="I31" s="236"/>
      <c r="J31" s="236"/>
      <c r="K31" s="236"/>
    </row>
    <row r="32" spans="1:11" x14ac:dyDescent="0.15">
      <c r="A32" s="17" t="s">
        <v>67</v>
      </c>
      <c r="B32" s="17"/>
      <c r="C32" s="17"/>
      <c r="D32" s="17"/>
      <c r="E32" s="17"/>
      <c r="F32" s="236"/>
      <c r="G32" s="236"/>
      <c r="H32" s="236"/>
      <c r="I32" s="236"/>
      <c r="J32" s="236"/>
      <c r="K32" s="236"/>
    </row>
    <row r="33" spans="1:14" x14ac:dyDescent="0.15">
      <c r="A33" s="100" t="s">
        <v>216</v>
      </c>
      <c r="B33" s="100"/>
      <c r="C33" s="100"/>
      <c r="D33" s="100"/>
      <c r="E33" s="100"/>
      <c r="F33" s="99"/>
      <c r="G33" s="99">
        <v>4.9000000000000004</v>
      </c>
      <c r="H33" s="99"/>
      <c r="I33" s="99"/>
      <c r="J33" s="99"/>
      <c r="K33" s="99"/>
    </row>
    <row r="34" spans="1:14" ht="52.5" x14ac:dyDescent="0.15">
      <c r="A34" s="290" t="s">
        <v>278</v>
      </c>
      <c r="B34" s="290"/>
      <c r="C34" s="290"/>
      <c r="D34" s="290"/>
      <c r="E34" s="290"/>
      <c r="F34" s="99"/>
      <c r="G34" s="99"/>
      <c r="H34" s="99"/>
      <c r="I34" s="99"/>
      <c r="J34" s="99"/>
      <c r="K34" s="99"/>
    </row>
    <row r="35" spans="1:14" x14ac:dyDescent="0.15">
      <c r="A35" s="290"/>
      <c r="B35" s="290"/>
      <c r="C35" s="290"/>
      <c r="D35" s="290"/>
      <c r="E35" s="290"/>
      <c r="F35" s="99"/>
      <c r="G35" s="99"/>
      <c r="H35" s="99"/>
      <c r="I35" s="99"/>
      <c r="J35" s="99"/>
      <c r="K35" s="99"/>
    </row>
    <row r="36" spans="1:14" x14ac:dyDescent="0.15">
      <c r="A36" s="300" t="s">
        <v>506</v>
      </c>
      <c r="B36" s="300"/>
      <c r="C36" s="300"/>
      <c r="D36" s="300"/>
      <c r="E36" s="300"/>
      <c r="F36" s="301"/>
      <c r="G36" s="301"/>
      <c r="H36" s="301"/>
      <c r="I36" s="301"/>
      <c r="J36" s="301"/>
      <c r="K36" s="302"/>
    </row>
    <row r="37" spans="1:14" x14ac:dyDescent="0.15">
      <c r="A37" s="17" t="s">
        <v>66</v>
      </c>
      <c r="B37" s="290"/>
      <c r="C37" s="290"/>
      <c r="D37" s="290"/>
      <c r="E37" s="290"/>
      <c r="F37" s="99"/>
      <c r="G37" s="99"/>
      <c r="H37" s="99"/>
      <c r="I37" s="99"/>
      <c r="J37" s="99"/>
      <c r="K37" s="99"/>
    </row>
    <row r="38" spans="1:14" x14ac:dyDescent="0.15">
      <c r="A38" s="203" t="s">
        <v>303</v>
      </c>
      <c r="B38" s="290"/>
      <c r="C38" s="35">
        <v>-2.254</v>
      </c>
      <c r="D38" s="35">
        <v>-0.54800000000000004</v>
      </c>
      <c r="E38" s="35">
        <v>-8.0459999999999994</v>
      </c>
      <c r="F38" s="62">
        <v>-50.695</v>
      </c>
      <c r="G38" s="62">
        <v>-62.237000000000002</v>
      </c>
      <c r="H38" s="62">
        <v>-62.237000000000002</v>
      </c>
      <c r="I38" s="62">
        <v>-62.237000000000002</v>
      </c>
      <c r="J38" s="62">
        <v>-62.237000000000002</v>
      </c>
      <c r="K38" s="62">
        <v>-62.237000000000002</v>
      </c>
    </row>
    <row r="39" spans="1:14" ht="115.5" x14ac:dyDescent="0.15">
      <c r="A39" s="290" t="s">
        <v>532</v>
      </c>
      <c r="B39" s="290"/>
      <c r="C39" s="35"/>
      <c r="D39" s="35"/>
      <c r="E39" s="35"/>
      <c r="F39" s="62"/>
      <c r="G39" s="62"/>
      <c r="H39" s="62"/>
      <c r="I39" s="62"/>
      <c r="J39" s="62"/>
      <c r="K39" s="62"/>
      <c r="N39" s="292"/>
    </row>
    <row r="40" spans="1:14" x14ac:dyDescent="0.15">
      <c r="A40" s="203"/>
      <c r="B40" s="290"/>
      <c r="C40" s="35"/>
      <c r="D40" s="35"/>
      <c r="E40" s="35"/>
      <c r="F40" s="99"/>
      <c r="G40" s="99"/>
      <c r="H40" s="99"/>
      <c r="I40" s="99"/>
      <c r="J40" s="99"/>
      <c r="K40" s="99"/>
    </row>
    <row r="41" spans="1:14" x14ac:dyDescent="0.15">
      <c r="A41" s="216" t="s">
        <v>67</v>
      </c>
      <c r="B41" s="290"/>
      <c r="C41" s="35"/>
      <c r="D41" s="35"/>
      <c r="E41" s="35"/>
      <c r="F41" s="99"/>
      <c r="G41" s="99"/>
      <c r="H41" s="99"/>
      <c r="I41" s="99"/>
      <c r="J41" s="99"/>
      <c r="K41" s="99"/>
    </row>
    <row r="42" spans="1:14" x14ac:dyDescent="0.15">
      <c r="A42" s="282" t="s">
        <v>371</v>
      </c>
      <c r="B42" s="290"/>
      <c r="C42" s="35"/>
      <c r="D42" s="35"/>
      <c r="E42" s="35"/>
      <c r="F42" s="99"/>
      <c r="G42" s="99">
        <v>11.79</v>
      </c>
      <c r="H42" s="99">
        <v>11.79</v>
      </c>
      <c r="I42" s="99">
        <v>11.79</v>
      </c>
      <c r="J42" s="99">
        <v>11.79</v>
      </c>
      <c r="K42" s="99">
        <v>11.79</v>
      </c>
    </row>
    <row r="43" spans="1:14" ht="52.5" x14ac:dyDescent="0.15">
      <c r="A43" s="290" t="s">
        <v>395</v>
      </c>
      <c r="B43" s="290"/>
      <c r="C43" s="35"/>
      <c r="D43" s="35"/>
      <c r="E43" s="35"/>
      <c r="F43" s="99"/>
      <c r="G43" s="99"/>
      <c r="H43" s="99"/>
      <c r="I43" s="99"/>
      <c r="J43" s="99"/>
      <c r="K43" s="99"/>
    </row>
    <row r="44" spans="1:14" x14ac:dyDescent="0.15">
      <c r="A44" s="290"/>
      <c r="B44" s="290"/>
      <c r="C44" s="35"/>
      <c r="D44" s="35"/>
      <c r="E44" s="35"/>
      <c r="F44" s="99"/>
      <c r="G44" s="99"/>
      <c r="H44" s="99"/>
      <c r="I44" s="99"/>
      <c r="J44" s="99"/>
      <c r="K44" s="99"/>
    </row>
    <row r="45" spans="1:14" x14ac:dyDescent="0.15">
      <c r="A45" s="203" t="s">
        <v>306</v>
      </c>
      <c r="B45" s="290"/>
      <c r="C45" s="35"/>
      <c r="D45" s="35"/>
      <c r="E45" s="35"/>
      <c r="F45" s="99"/>
      <c r="G45" s="99">
        <v>2.7850000000000001</v>
      </c>
      <c r="H45" s="99"/>
      <c r="I45" s="99"/>
      <c r="J45" s="99"/>
      <c r="K45" s="99"/>
    </row>
    <row r="46" spans="1:14" ht="52.5" x14ac:dyDescent="0.15">
      <c r="A46" s="291" t="s">
        <v>503</v>
      </c>
      <c r="B46" s="290"/>
      <c r="C46" s="35"/>
      <c r="D46" s="35"/>
      <c r="E46" s="35"/>
      <c r="F46" s="99"/>
      <c r="G46" s="99"/>
      <c r="H46" s="99"/>
      <c r="I46" s="99"/>
      <c r="J46" s="99"/>
      <c r="K46" s="99"/>
    </row>
    <row r="47" spans="1:14" ht="24" customHeight="1" x14ac:dyDescent="0.15">
      <c r="A47" s="290"/>
      <c r="B47" s="290"/>
      <c r="C47" s="35"/>
      <c r="D47" s="35"/>
      <c r="E47" s="35"/>
      <c r="F47" s="99"/>
      <c r="G47" s="99"/>
      <c r="H47" s="99"/>
      <c r="I47" s="99"/>
      <c r="J47" s="99"/>
      <c r="K47" s="99"/>
    </row>
    <row r="48" spans="1:14" ht="21" x14ac:dyDescent="0.15">
      <c r="A48" s="282" t="s">
        <v>370</v>
      </c>
      <c r="B48" s="290"/>
      <c r="C48" s="35"/>
      <c r="D48" s="35"/>
      <c r="E48" s="35"/>
      <c r="F48" s="99"/>
      <c r="G48" s="99"/>
      <c r="H48" s="99">
        <v>25.741</v>
      </c>
      <c r="I48" s="99">
        <v>29.021000000000001</v>
      </c>
      <c r="J48" s="99">
        <v>29.021000000000001</v>
      </c>
      <c r="K48" s="99">
        <v>29.021000000000001</v>
      </c>
    </row>
    <row r="49" spans="1:11" ht="42" x14ac:dyDescent="0.15">
      <c r="A49" s="290" t="s">
        <v>507</v>
      </c>
      <c r="B49" s="290"/>
      <c r="C49" s="35"/>
      <c r="D49" s="35"/>
      <c r="E49" s="35"/>
      <c r="F49" s="99"/>
      <c r="G49" s="99"/>
      <c r="H49" s="99"/>
      <c r="I49" s="99"/>
      <c r="J49" s="99"/>
      <c r="K49" s="99"/>
    </row>
    <row r="50" spans="1:11" x14ac:dyDescent="0.15">
      <c r="A50" s="290"/>
      <c r="B50" s="290"/>
      <c r="C50" s="290"/>
      <c r="D50" s="290"/>
      <c r="E50" s="290"/>
      <c r="F50" s="99"/>
      <c r="G50" s="99"/>
      <c r="H50" s="99"/>
      <c r="I50" s="99"/>
      <c r="J50" s="99"/>
      <c r="K50" s="99"/>
    </row>
    <row r="51" spans="1:11" x14ac:dyDescent="0.15">
      <c r="A51" s="177"/>
      <c r="B51" s="177"/>
      <c r="C51" s="177"/>
      <c r="D51" s="177"/>
      <c r="E51" s="177"/>
      <c r="F51" s="177"/>
      <c r="G51" s="21"/>
      <c r="H51" s="21"/>
      <c r="I51" s="21"/>
      <c r="J51" s="21"/>
      <c r="K51" s="21"/>
    </row>
    <row r="52" spans="1:11" x14ac:dyDescent="0.15">
      <c r="A52" s="3"/>
      <c r="B52" s="1"/>
      <c r="C52" s="1"/>
      <c r="D52" s="1"/>
      <c r="E52" s="1"/>
      <c r="F52" s="1"/>
      <c r="G52" s="1"/>
      <c r="H52" s="1"/>
      <c r="I52" s="1"/>
      <c r="J52" s="1"/>
      <c r="K52" s="1"/>
    </row>
    <row r="53" spans="1:11" x14ac:dyDescent="0.15">
      <c r="A53" s="3"/>
      <c r="B53" s="324"/>
      <c r="C53" s="324"/>
      <c r="D53" s="324"/>
      <c r="E53" s="324"/>
      <c r="F53" s="324"/>
      <c r="G53" s="324"/>
      <c r="H53" s="324"/>
      <c r="I53" s="324"/>
      <c r="J53" s="324"/>
      <c r="K53" s="324"/>
    </row>
  </sheetData>
  <mergeCells count="6">
    <mergeCell ref="A36:K36"/>
    <mergeCell ref="A1:K1"/>
    <mergeCell ref="A11:K11"/>
    <mergeCell ref="A25:K25"/>
    <mergeCell ref="A12:E12"/>
    <mergeCell ref="A17:E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A1:K59"/>
  <sheetViews>
    <sheetView zoomScaleNormal="100" workbookViewId="0">
      <selection activeCell="D24" sqref="D24"/>
    </sheetView>
  </sheetViews>
  <sheetFormatPr defaultColWidth="9.140625" defaultRowHeight="10.5" x14ac:dyDescent="0.15"/>
  <cols>
    <col min="1" max="1" width="54.28515625" style="5" customWidth="1"/>
    <col min="2" max="2" width="6.28515625" style="5" bestFit="1" customWidth="1"/>
    <col min="3" max="11" width="8" style="5" bestFit="1" customWidth="1"/>
    <col min="12" max="16384" width="9.140625" style="5"/>
  </cols>
  <sheetData>
    <row r="1" spans="1:11" ht="15" customHeight="1" x14ac:dyDescent="0.15">
      <c r="A1" s="323" t="s">
        <v>76</v>
      </c>
      <c r="B1" s="323"/>
      <c r="C1" s="323"/>
      <c r="D1" s="323"/>
      <c r="E1" s="323"/>
      <c r="F1" s="323"/>
      <c r="G1" s="323"/>
      <c r="H1" s="323"/>
      <c r="I1" s="323"/>
      <c r="J1" s="323"/>
      <c r="K1" s="303"/>
    </row>
    <row r="2" spans="1:11" ht="15" customHeight="1" x14ac:dyDescent="0.15">
      <c r="A2" s="16"/>
      <c r="B2" s="16">
        <v>2021</v>
      </c>
      <c r="C2" s="16">
        <v>2022</v>
      </c>
      <c r="D2" s="16">
        <v>2023</v>
      </c>
      <c r="E2" s="16">
        <v>2024</v>
      </c>
      <c r="F2" s="16">
        <v>2025</v>
      </c>
      <c r="G2" s="16">
        <v>2026</v>
      </c>
      <c r="H2" s="16">
        <v>2027</v>
      </c>
      <c r="I2" s="16">
        <v>2028</v>
      </c>
      <c r="J2" s="16">
        <v>2029</v>
      </c>
      <c r="K2" s="16">
        <v>2030</v>
      </c>
    </row>
    <row r="3" spans="1:11" x14ac:dyDescent="0.15">
      <c r="A3" s="17" t="s">
        <v>212</v>
      </c>
      <c r="B3" s="25">
        <v>962.42</v>
      </c>
      <c r="C3" s="25">
        <v>1004.96</v>
      </c>
      <c r="D3" s="25">
        <v>1065.8420000000001</v>
      </c>
      <c r="E3" s="25">
        <v>1141.6690000000001</v>
      </c>
      <c r="F3" s="25">
        <v>1133.7829999999999</v>
      </c>
      <c r="G3" s="25">
        <v>1092.769</v>
      </c>
      <c r="H3" s="25">
        <v>1094.4549999999999</v>
      </c>
      <c r="I3" s="25">
        <v>1093.7449999999999</v>
      </c>
      <c r="J3" s="25">
        <v>1093.7449999999999</v>
      </c>
      <c r="K3" s="25">
        <v>1093.7449999999999</v>
      </c>
    </row>
    <row r="4" spans="1:11" x14ac:dyDescent="0.15">
      <c r="A4" s="99" t="s">
        <v>308</v>
      </c>
      <c r="B4" s="99"/>
      <c r="C4" s="99"/>
      <c r="D4" s="99"/>
      <c r="E4" s="99">
        <v>-11.731</v>
      </c>
      <c r="F4" s="25"/>
      <c r="G4" s="25"/>
      <c r="H4" s="25"/>
      <c r="I4" s="25"/>
      <c r="J4" s="25"/>
      <c r="K4" s="25"/>
    </row>
    <row r="5" spans="1:11" x14ac:dyDescent="0.15">
      <c r="A5" s="99" t="s">
        <v>309</v>
      </c>
      <c r="B5" s="99">
        <v>-8.0000000000000002E-3</v>
      </c>
      <c r="C5" s="99">
        <v>-0.40199999999998448</v>
      </c>
      <c r="D5" s="99">
        <v>-0.67400000000007765</v>
      </c>
      <c r="E5" s="99">
        <v>10.469000000000023</v>
      </c>
      <c r="F5" s="25"/>
      <c r="G5" s="25"/>
      <c r="H5" s="25"/>
      <c r="I5" s="25"/>
      <c r="J5" s="25"/>
      <c r="K5" s="25"/>
    </row>
    <row r="6" spans="1:11" ht="11.25" x14ac:dyDescent="0.15">
      <c r="A6" s="19" t="s">
        <v>529</v>
      </c>
      <c r="B6" s="99"/>
      <c r="C6" s="99"/>
      <c r="D6" s="99"/>
      <c r="E6" s="99"/>
      <c r="F6" s="26">
        <v>89.554000000000087</v>
      </c>
      <c r="G6" s="26">
        <v>94.254999999999882</v>
      </c>
      <c r="H6" s="26">
        <v>89.037000000000035</v>
      </c>
      <c r="I6" s="26">
        <v>89.303000000000111</v>
      </c>
      <c r="J6" s="26">
        <v>89.303000000000111</v>
      </c>
      <c r="K6" s="26">
        <v>89.303000000000111</v>
      </c>
    </row>
    <row r="7" spans="1:11" x14ac:dyDescent="0.15">
      <c r="A7" s="19" t="s">
        <v>530</v>
      </c>
      <c r="B7" s="26">
        <v>0</v>
      </c>
      <c r="C7" s="26">
        <v>5.9999999999126308E-3</v>
      </c>
      <c r="D7" s="26">
        <v>-4.2000000000044224E-2</v>
      </c>
      <c r="E7" s="26">
        <v>-1.2500000000001936</v>
      </c>
      <c r="F7" s="26">
        <v>-39.268000000000029</v>
      </c>
      <c r="G7" s="26">
        <v>9.1820000000000164</v>
      </c>
      <c r="H7" s="26">
        <v>7.3170000000000073</v>
      </c>
      <c r="I7" s="26">
        <v>10.992999999999938</v>
      </c>
      <c r="J7" s="26">
        <v>10.992999999999938</v>
      </c>
      <c r="K7" s="26">
        <v>10.992999999999938</v>
      </c>
    </row>
    <row r="8" spans="1:11" x14ac:dyDescent="0.15">
      <c r="A8" s="100" t="s">
        <v>289</v>
      </c>
      <c r="B8" s="172">
        <v>-7.9999999999245119E-3</v>
      </c>
      <c r="C8" s="172">
        <v>-0.39600000000007185</v>
      </c>
      <c r="D8" s="172">
        <v>-0.71600000000012187</v>
      </c>
      <c r="E8" s="172">
        <v>-2.512000000000171</v>
      </c>
      <c r="F8" s="172">
        <v>50.286000000000058</v>
      </c>
      <c r="G8" s="172">
        <v>103.4369999999999</v>
      </c>
      <c r="H8" s="172">
        <v>96.354000000000042</v>
      </c>
      <c r="I8" s="172">
        <v>100.29600000000005</v>
      </c>
      <c r="J8" s="172">
        <v>100.29600000000005</v>
      </c>
      <c r="K8" s="172">
        <v>100.29600000000005</v>
      </c>
    </row>
    <row r="9" spans="1:11" x14ac:dyDescent="0.15">
      <c r="A9" s="22" t="s">
        <v>531</v>
      </c>
      <c r="B9" s="27">
        <v>962.41200000000003</v>
      </c>
      <c r="C9" s="27">
        <v>1004.564</v>
      </c>
      <c r="D9" s="27">
        <v>1065.126</v>
      </c>
      <c r="E9" s="27">
        <v>1139.1569999999999</v>
      </c>
      <c r="F9" s="27">
        <v>1184.069</v>
      </c>
      <c r="G9" s="27">
        <v>1196.2059999999999</v>
      </c>
      <c r="H9" s="27">
        <v>1190.809</v>
      </c>
      <c r="I9" s="27">
        <v>1194.0409999999999</v>
      </c>
      <c r="J9" s="27">
        <v>1194.0409999999999</v>
      </c>
      <c r="K9" s="27">
        <v>1194.0409999999999</v>
      </c>
    </row>
    <row r="10" spans="1:11" ht="15" customHeight="1" x14ac:dyDescent="0.15">
      <c r="A10" s="17"/>
      <c r="B10" s="17"/>
      <c r="C10" s="17"/>
      <c r="D10" s="17"/>
      <c r="E10" s="17"/>
      <c r="F10" s="18"/>
      <c r="G10" s="18"/>
      <c r="H10" s="18"/>
      <c r="I10" s="18"/>
      <c r="J10" s="18"/>
      <c r="K10" s="18"/>
    </row>
    <row r="11" spans="1:11" ht="24" customHeight="1" x14ac:dyDescent="0.15">
      <c r="A11" s="325" t="s">
        <v>89</v>
      </c>
      <c r="B11" s="325"/>
      <c r="C11" s="325"/>
      <c r="D11" s="325"/>
      <c r="E11" s="325"/>
      <c r="F11" s="326"/>
      <c r="G11" s="326"/>
      <c r="H11" s="326"/>
      <c r="I11" s="326"/>
      <c r="J11" s="326"/>
      <c r="K11" s="306"/>
    </row>
    <row r="12" spans="1:11" ht="15" customHeight="1" x14ac:dyDescent="0.15">
      <c r="A12" s="17"/>
      <c r="B12" s="17"/>
      <c r="C12" s="17"/>
      <c r="D12" s="17"/>
      <c r="E12" s="17"/>
      <c r="F12" s="18"/>
      <c r="G12" s="18"/>
      <c r="H12" s="18"/>
      <c r="I12" s="18"/>
      <c r="J12" s="18"/>
      <c r="K12" s="18"/>
    </row>
    <row r="13" spans="1:11" ht="15" customHeight="1" x14ac:dyDescent="0.15">
      <c r="A13" s="300" t="s">
        <v>310</v>
      </c>
      <c r="B13" s="300"/>
      <c r="C13" s="300"/>
      <c r="D13" s="300"/>
      <c r="E13" s="301"/>
      <c r="F13" s="214"/>
      <c r="G13" s="214"/>
      <c r="H13" s="214"/>
      <c r="I13" s="214"/>
      <c r="J13" s="214"/>
      <c r="K13" s="214"/>
    </row>
    <row r="14" spans="1:11" ht="15" customHeight="1" x14ac:dyDescent="0.15">
      <c r="A14" s="15" t="s">
        <v>66</v>
      </c>
      <c r="B14" s="15"/>
      <c r="C14" s="15"/>
      <c r="D14" s="15"/>
      <c r="E14" s="291"/>
      <c r="F14" s="18"/>
      <c r="G14" s="18"/>
      <c r="H14" s="18"/>
      <c r="I14" s="18"/>
      <c r="J14" s="18"/>
      <c r="K14" s="18"/>
    </row>
    <row r="15" spans="1:11" ht="15" customHeight="1" x14ac:dyDescent="0.15">
      <c r="A15" s="203" t="s">
        <v>296</v>
      </c>
      <c r="B15" s="204"/>
      <c r="C15" s="204"/>
      <c r="D15" s="204"/>
      <c r="E15" s="97">
        <v>-11.731</v>
      </c>
      <c r="F15" s="18"/>
      <c r="G15" s="18"/>
      <c r="H15" s="18"/>
      <c r="I15" s="18"/>
      <c r="J15" s="18"/>
      <c r="K15" s="18"/>
    </row>
    <row r="16" spans="1:11" ht="32.25" customHeight="1" x14ac:dyDescent="0.15">
      <c r="A16" s="291" t="s">
        <v>297</v>
      </c>
      <c r="B16" s="204"/>
      <c r="C16" s="204"/>
      <c r="D16" s="204"/>
      <c r="E16" s="204"/>
      <c r="F16" s="18"/>
      <c r="G16" s="18"/>
      <c r="H16" s="18"/>
      <c r="I16" s="18"/>
      <c r="J16" s="18"/>
      <c r="K16" s="18"/>
    </row>
    <row r="17" spans="1:11" ht="15" customHeight="1" x14ac:dyDescent="0.15">
      <c r="A17" s="203"/>
      <c r="B17" s="204"/>
      <c r="C17" s="204"/>
      <c r="D17" s="204"/>
      <c r="E17" s="204"/>
      <c r="F17" s="18"/>
      <c r="G17" s="18"/>
      <c r="H17" s="18"/>
      <c r="I17" s="18"/>
      <c r="J17" s="18"/>
      <c r="K17" s="18"/>
    </row>
    <row r="18" spans="1:11" ht="15" customHeight="1" x14ac:dyDescent="0.15">
      <c r="A18" s="300" t="s">
        <v>311</v>
      </c>
      <c r="B18" s="301"/>
      <c r="C18" s="301"/>
      <c r="D18" s="301"/>
      <c r="E18" s="302"/>
      <c r="F18" s="214"/>
      <c r="G18" s="214"/>
      <c r="H18" s="214"/>
      <c r="I18" s="214"/>
      <c r="J18" s="214"/>
      <c r="K18" s="214"/>
    </row>
    <row r="19" spans="1:11" ht="15" customHeight="1" x14ac:dyDescent="0.15">
      <c r="A19" s="205" t="s">
        <v>66</v>
      </c>
      <c r="B19" s="291"/>
      <c r="C19" s="291"/>
      <c r="D19" s="291"/>
      <c r="E19" s="291"/>
      <c r="F19" s="18"/>
      <c r="G19" s="18"/>
      <c r="H19" s="18"/>
      <c r="I19" s="18"/>
      <c r="J19" s="18"/>
      <c r="K19" s="18"/>
    </row>
    <row r="20" spans="1:11" ht="15" customHeight="1" x14ac:dyDescent="0.15">
      <c r="A20" s="206" t="s">
        <v>298</v>
      </c>
      <c r="B20" s="207">
        <v>-8.0000000000000002E-3</v>
      </c>
      <c r="C20" s="207"/>
      <c r="D20" s="207"/>
      <c r="E20" s="207"/>
      <c r="F20" s="61"/>
      <c r="G20" s="18"/>
      <c r="H20" s="18"/>
      <c r="I20" s="18"/>
      <c r="J20" s="18"/>
      <c r="K20" s="18"/>
    </row>
    <row r="21" spans="1:11" ht="31.5" x14ac:dyDescent="0.15">
      <c r="A21" s="291" t="s">
        <v>337</v>
      </c>
      <c r="B21" s="207"/>
      <c r="C21" s="207"/>
      <c r="D21" s="207"/>
      <c r="E21" s="207"/>
      <c r="F21" s="61"/>
      <c r="G21" s="18"/>
      <c r="H21" s="18"/>
      <c r="I21" s="18"/>
      <c r="J21" s="18"/>
      <c r="K21" s="18"/>
    </row>
    <row r="22" spans="1:11" ht="15" customHeight="1" x14ac:dyDescent="0.15">
      <c r="A22" s="291"/>
      <c r="B22" s="204"/>
      <c r="C22" s="204"/>
      <c r="D22" s="204"/>
      <c r="E22" s="204"/>
      <c r="F22" s="61"/>
      <c r="G22" s="18"/>
      <c r="H22" s="18"/>
      <c r="I22" s="18"/>
      <c r="J22" s="18"/>
      <c r="K22" s="18"/>
    </row>
    <row r="23" spans="1:11" ht="15" customHeight="1" x14ac:dyDescent="0.15">
      <c r="A23" s="203" t="s">
        <v>300</v>
      </c>
      <c r="B23" s="204"/>
      <c r="C23" s="97">
        <v>-0.40200000000000002</v>
      </c>
      <c r="D23" s="97">
        <v>-0.67400000000000004</v>
      </c>
      <c r="E23" s="97">
        <v>10.468999999999999</v>
      </c>
      <c r="F23" s="61"/>
      <c r="G23" s="18"/>
      <c r="H23" s="18"/>
      <c r="I23" s="18"/>
      <c r="J23" s="18"/>
      <c r="K23" s="18"/>
    </row>
    <row r="24" spans="1:11" ht="108" customHeight="1" x14ac:dyDescent="0.15">
      <c r="A24" s="291" t="s">
        <v>533</v>
      </c>
      <c r="B24" s="204"/>
      <c r="C24" s="204"/>
      <c r="D24" s="204"/>
      <c r="E24" s="204"/>
      <c r="F24" s="18"/>
      <c r="G24" s="18"/>
      <c r="H24" s="18"/>
      <c r="I24" s="18"/>
      <c r="J24" s="18"/>
      <c r="K24" s="18"/>
    </row>
    <row r="25" spans="1:11" ht="15" customHeight="1" x14ac:dyDescent="0.15">
      <c r="A25" s="17"/>
      <c r="B25" s="17"/>
      <c r="C25" s="17"/>
      <c r="D25" s="17"/>
      <c r="E25" s="17"/>
      <c r="F25" s="18"/>
      <c r="G25" s="18"/>
      <c r="H25" s="18"/>
      <c r="I25" s="18"/>
      <c r="J25" s="18"/>
      <c r="K25" s="18"/>
    </row>
    <row r="26" spans="1:11" ht="12.75" customHeight="1" x14ac:dyDescent="0.15">
      <c r="A26" s="300" t="s">
        <v>509</v>
      </c>
      <c r="B26" s="300"/>
      <c r="C26" s="300"/>
      <c r="D26" s="300"/>
      <c r="E26" s="300"/>
      <c r="F26" s="301"/>
      <c r="G26" s="301"/>
      <c r="H26" s="301"/>
      <c r="I26" s="301"/>
      <c r="J26" s="301"/>
      <c r="K26" s="302"/>
    </row>
    <row r="27" spans="1:11" x14ac:dyDescent="0.15">
      <c r="A27" s="281" t="s">
        <v>66</v>
      </c>
      <c r="B27" s="281"/>
      <c r="C27" s="281"/>
      <c r="D27" s="281"/>
      <c r="E27" s="281"/>
      <c r="F27" s="290"/>
      <c r="G27" s="290"/>
      <c r="H27" s="290"/>
      <c r="I27" s="290"/>
      <c r="J27" s="290"/>
      <c r="K27" s="290"/>
    </row>
    <row r="28" spans="1:11" x14ac:dyDescent="0.15">
      <c r="A28" s="100" t="s">
        <v>215</v>
      </c>
      <c r="B28" s="100"/>
      <c r="C28" s="100"/>
      <c r="D28" s="280"/>
      <c r="E28" s="280"/>
      <c r="F28" s="99">
        <v>55.27</v>
      </c>
      <c r="G28" s="99">
        <v>53.271000000000001</v>
      </c>
      <c r="H28" s="99">
        <v>53.353000000000002</v>
      </c>
      <c r="I28" s="99">
        <v>53.319000000000003</v>
      </c>
      <c r="J28" s="99">
        <v>53.319000000000003</v>
      </c>
      <c r="K28" s="99">
        <v>53.319000000000003</v>
      </c>
    </row>
    <row r="29" spans="1:11" x14ac:dyDescent="0.15">
      <c r="A29" s="100"/>
      <c r="B29" s="100"/>
      <c r="C29" s="100"/>
      <c r="D29" s="280"/>
      <c r="E29" s="280"/>
      <c r="F29" s="99"/>
      <c r="G29" s="99"/>
      <c r="H29" s="99"/>
      <c r="I29" s="99"/>
      <c r="J29" s="99"/>
      <c r="K29" s="99"/>
    </row>
    <row r="30" spans="1:11" x14ac:dyDescent="0.15">
      <c r="A30" s="206" t="s">
        <v>219</v>
      </c>
      <c r="B30" s="206"/>
      <c r="C30" s="206"/>
      <c r="D30" s="401"/>
      <c r="E30" s="401"/>
      <c r="F30" s="99">
        <v>34.283999999999999</v>
      </c>
      <c r="G30" s="99">
        <v>34.283999999999999</v>
      </c>
      <c r="H30" s="99">
        <v>34.283999999999999</v>
      </c>
      <c r="I30" s="99">
        <v>34.283999999999999</v>
      </c>
      <c r="J30" s="99">
        <v>34.283999999999999</v>
      </c>
      <c r="K30" s="99">
        <v>34.283999999999999</v>
      </c>
    </row>
    <row r="31" spans="1:11" ht="126" x14ac:dyDescent="0.15">
      <c r="A31" s="290" t="s">
        <v>534</v>
      </c>
      <c r="B31" s="290"/>
      <c r="C31" s="290"/>
      <c r="D31" s="35"/>
      <c r="E31" s="35"/>
      <c r="F31" s="99"/>
      <c r="G31" s="99"/>
      <c r="H31" s="99"/>
      <c r="I31" s="99"/>
      <c r="J31" s="99"/>
      <c r="K31" s="99"/>
    </row>
    <row r="32" spans="1:11" x14ac:dyDescent="0.15">
      <c r="A32" s="290"/>
      <c r="B32" s="290"/>
      <c r="C32" s="290"/>
      <c r="D32" s="35"/>
      <c r="E32" s="35"/>
      <c r="F32" s="99"/>
      <c r="G32" s="99"/>
      <c r="H32" s="99"/>
      <c r="I32" s="99"/>
      <c r="J32" s="99"/>
      <c r="K32" s="99"/>
    </row>
    <row r="33" spans="1:11" x14ac:dyDescent="0.15">
      <c r="A33" s="28" t="s">
        <v>67</v>
      </c>
      <c r="B33" s="28"/>
      <c r="C33" s="28"/>
      <c r="D33" s="402"/>
      <c r="E33" s="402"/>
      <c r="F33" s="99"/>
      <c r="G33" s="99"/>
      <c r="H33" s="99"/>
      <c r="I33" s="99"/>
      <c r="J33" s="99"/>
      <c r="K33" s="99"/>
    </row>
    <row r="34" spans="1:11" x14ac:dyDescent="0.15">
      <c r="A34" s="282" t="s">
        <v>216</v>
      </c>
      <c r="B34" s="282"/>
      <c r="C34" s="282"/>
      <c r="D34" s="403"/>
      <c r="E34" s="403"/>
      <c r="F34" s="99"/>
      <c r="G34" s="99">
        <v>5.6</v>
      </c>
      <c r="H34" s="99"/>
      <c r="I34" s="99"/>
      <c r="J34" s="99"/>
      <c r="K34" s="99"/>
    </row>
    <row r="35" spans="1:11" ht="56.25" customHeight="1" x14ac:dyDescent="0.15">
      <c r="A35" s="290" t="s">
        <v>279</v>
      </c>
      <c r="B35" s="290"/>
      <c r="C35" s="290"/>
      <c r="D35" s="35"/>
      <c r="E35" s="35"/>
      <c r="F35" s="99"/>
      <c r="G35" s="99"/>
      <c r="H35" s="99"/>
      <c r="I35" s="99"/>
      <c r="J35" s="99"/>
      <c r="K35" s="99"/>
    </row>
    <row r="36" spans="1:11" x14ac:dyDescent="0.15">
      <c r="A36" s="28"/>
      <c r="B36" s="28"/>
      <c r="C36" s="28"/>
      <c r="D36" s="402"/>
      <c r="E36" s="402"/>
      <c r="F36" s="99"/>
      <c r="G36" s="99"/>
      <c r="H36" s="99"/>
      <c r="I36" s="99"/>
      <c r="J36" s="99"/>
      <c r="K36" s="99"/>
    </row>
    <row r="37" spans="1:11" x14ac:dyDescent="0.15">
      <c r="A37" s="290" t="s">
        <v>175</v>
      </c>
      <c r="B37" s="290"/>
      <c r="C37" s="290"/>
      <c r="D37" s="35"/>
      <c r="E37" s="35"/>
      <c r="F37" s="99"/>
      <c r="G37" s="99"/>
      <c r="H37" s="99"/>
      <c r="I37" s="99"/>
      <c r="J37" s="99"/>
      <c r="K37" s="99"/>
    </row>
    <row r="38" spans="1:11" ht="31.5" x14ac:dyDescent="0.15">
      <c r="A38" s="290" t="s">
        <v>253</v>
      </c>
      <c r="B38" s="290"/>
      <c r="C38" s="290"/>
      <c r="D38" s="35"/>
      <c r="E38" s="35"/>
      <c r="F38" s="99"/>
      <c r="G38" s="99">
        <v>1.1000000000000001</v>
      </c>
      <c r="H38" s="99">
        <v>1.4</v>
      </c>
      <c r="I38" s="99">
        <v>1.7</v>
      </c>
      <c r="J38" s="99">
        <v>1.7</v>
      </c>
      <c r="K38" s="99">
        <v>1.7</v>
      </c>
    </row>
    <row r="39" spans="1:11" x14ac:dyDescent="0.15">
      <c r="A39" s="282"/>
      <c r="B39" s="282"/>
      <c r="C39" s="282"/>
      <c r="D39" s="282"/>
      <c r="E39" s="282"/>
      <c r="F39" s="99"/>
      <c r="G39" s="99"/>
      <c r="H39" s="99"/>
      <c r="I39" s="99"/>
      <c r="J39" s="99"/>
      <c r="K39" s="99"/>
    </row>
    <row r="40" spans="1:11" x14ac:dyDescent="0.15">
      <c r="A40" s="300" t="s">
        <v>506</v>
      </c>
      <c r="B40" s="300"/>
      <c r="C40" s="300"/>
      <c r="D40" s="300"/>
      <c r="E40" s="300"/>
      <c r="F40" s="301"/>
      <c r="G40" s="301"/>
      <c r="H40" s="301"/>
      <c r="I40" s="301"/>
      <c r="J40" s="301"/>
      <c r="K40" s="302"/>
    </row>
    <row r="41" spans="1:11" x14ac:dyDescent="0.15">
      <c r="A41" s="17" t="s">
        <v>66</v>
      </c>
      <c r="B41" s="290"/>
      <c r="C41" s="290"/>
      <c r="D41" s="290"/>
      <c r="E41" s="290"/>
      <c r="F41" s="99"/>
      <c r="G41" s="99"/>
      <c r="H41" s="99"/>
      <c r="I41" s="99"/>
      <c r="J41" s="99"/>
      <c r="K41" s="99"/>
    </row>
    <row r="42" spans="1:11" x14ac:dyDescent="0.15">
      <c r="A42" s="203" t="s">
        <v>303</v>
      </c>
      <c r="B42" s="290"/>
      <c r="C42" s="35">
        <v>6.0000000000000001E-3</v>
      </c>
      <c r="D42" s="35">
        <v>-4.2000000000000003E-2</v>
      </c>
      <c r="E42" s="35">
        <v>-1.25</v>
      </c>
      <c r="F42" s="99">
        <v>-39.268000000000001</v>
      </c>
      <c r="G42" s="99">
        <v>-39.268000000000001</v>
      </c>
      <c r="H42" s="99">
        <v>-39.268000000000001</v>
      </c>
      <c r="I42" s="99">
        <v>-39.268000000000001</v>
      </c>
      <c r="J42" s="99">
        <v>-39.268000000000001</v>
      </c>
      <c r="K42" s="99">
        <v>-39.268000000000001</v>
      </c>
    </row>
    <row r="43" spans="1:11" ht="42" x14ac:dyDescent="0.15">
      <c r="A43" s="290" t="s">
        <v>485</v>
      </c>
      <c r="B43" s="290"/>
      <c r="C43" s="35"/>
      <c r="D43" s="35"/>
      <c r="E43" s="35"/>
      <c r="F43" s="99"/>
      <c r="G43" s="99"/>
      <c r="H43" s="99"/>
      <c r="I43" s="99"/>
      <c r="J43" s="99"/>
      <c r="K43" s="99"/>
    </row>
    <row r="44" spans="1:11" x14ac:dyDescent="0.15">
      <c r="A44" s="290"/>
      <c r="B44" s="290"/>
      <c r="C44" s="35"/>
      <c r="D44" s="35"/>
      <c r="E44" s="35"/>
      <c r="F44" s="99"/>
      <c r="G44" s="99"/>
      <c r="H44" s="99"/>
      <c r="I44" s="99"/>
      <c r="J44" s="99"/>
      <c r="K44" s="99"/>
    </row>
    <row r="45" spans="1:11" x14ac:dyDescent="0.15">
      <c r="A45" s="216" t="s">
        <v>67</v>
      </c>
      <c r="B45" s="290"/>
      <c r="C45" s="35"/>
      <c r="D45" s="35"/>
      <c r="E45" s="35"/>
      <c r="F45" s="99"/>
      <c r="G45" s="99"/>
      <c r="H45" s="99"/>
      <c r="I45" s="99"/>
      <c r="J45" s="99"/>
      <c r="K45" s="99"/>
    </row>
    <row r="46" spans="1:11" x14ac:dyDescent="0.15">
      <c r="A46" s="282" t="s">
        <v>371</v>
      </c>
      <c r="B46" s="290"/>
      <c r="C46" s="35"/>
      <c r="D46" s="35"/>
      <c r="E46" s="35"/>
      <c r="F46" s="99"/>
      <c r="G46" s="99">
        <v>17.736999999999998</v>
      </c>
      <c r="H46" s="99">
        <v>17.736999999999998</v>
      </c>
      <c r="I46" s="99">
        <v>17.736999999999998</v>
      </c>
      <c r="J46" s="99">
        <v>17.736999999999998</v>
      </c>
      <c r="K46" s="99">
        <v>17.736999999999998</v>
      </c>
    </row>
    <row r="47" spans="1:11" ht="52.5" x14ac:dyDescent="0.15">
      <c r="A47" s="290" t="s">
        <v>395</v>
      </c>
      <c r="B47" s="290"/>
      <c r="C47" s="35"/>
      <c r="D47" s="35"/>
      <c r="E47" s="35"/>
      <c r="F47" s="99"/>
      <c r="G47" s="99"/>
      <c r="H47" s="99"/>
      <c r="I47" s="99"/>
      <c r="J47" s="99"/>
      <c r="K47" s="99"/>
    </row>
    <row r="48" spans="1:11" x14ac:dyDescent="0.15">
      <c r="A48" s="290"/>
      <c r="B48" s="290"/>
      <c r="C48" s="35"/>
      <c r="D48" s="35"/>
      <c r="E48" s="35"/>
      <c r="F48" s="99"/>
      <c r="G48" s="99"/>
      <c r="H48" s="99"/>
      <c r="I48" s="99"/>
      <c r="J48" s="99"/>
      <c r="K48" s="99"/>
    </row>
    <row r="49" spans="1:11" ht="23.25" customHeight="1" x14ac:dyDescent="0.15">
      <c r="A49" s="282" t="s">
        <v>370</v>
      </c>
      <c r="B49" s="290"/>
      <c r="C49" s="35"/>
      <c r="D49" s="35"/>
      <c r="E49" s="35"/>
      <c r="F49" s="99"/>
      <c r="G49" s="99"/>
      <c r="H49" s="99">
        <v>28.847999999999999</v>
      </c>
      <c r="I49" s="99">
        <v>32.524000000000001</v>
      </c>
      <c r="J49" s="99">
        <v>32.524000000000001</v>
      </c>
      <c r="K49" s="99">
        <v>32.524000000000001</v>
      </c>
    </row>
    <row r="50" spans="1:11" ht="42" x14ac:dyDescent="0.15">
      <c r="A50" s="290" t="s">
        <v>397</v>
      </c>
      <c r="B50" s="290"/>
      <c r="C50" s="35"/>
      <c r="D50" s="35"/>
      <c r="E50" s="35"/>
      <c r="F50" s="99"/>
      <c r="G50" s="99"/>
      <c r="H50" s="99"/>
      <c r="I50" s="99"/>
      <c r="J50" s="99"/>
      <c r="K50" s="99"/>
    </row>
    <row r="51" spans="1:11" x14ac:dyDescent="0.15">
      <c r="A51" s="290"/>
      <c r="B51" s="290"/>
      <c r="C51" s="35"/>
      <c r="D51" s="35"/>
      <c r="E51" s="35"/>
      <c r="F51" s="99"/>
      <c r="G51" s="99"/>
      <c r="H51" s="99"/>
      <c r="I51" s="99"/>
      <c r="J51" s="99"/>
      <c r="K51" s="99"/>
    </row>
    <row r="52" spans="1:11" x14ac:dyDescent="0.15">
      <c r="A52" s="282" t="s">
        <v>307</v>
      </c>
      <c r="B52" s="290"/>
      <c r="C52" s="35"/>
      <c r="D52" s="35"/>
      <c r="E52" s="35"/>
      <c r="F52" s="99"/>
      <c r="G52" s="99">
        <v>27.591999999999999</v>
      </c>
      <c r="H52" s="99"/>
      <c r="I52" s="99"/>
      <c r="J52" s="99"/>
      <c r="K52" s="99"/>
    </row>
    <row r="53" spans="1:11" ht="94.5" x14ac:dyDescent="0.15">
      <c r="A53" s="290" t="s">
        <v>493</v>
      </c>
      <c r="B53" s="290"/>
      <c r="C53" s="35"/>
      <c r="D53" s="35"/>
      <c r="E53" s="35"/>
      <c r="F53" s="99"/>
      <c r="G53" s="99"/>
      <c r="H53" s="99"/>
      <c r="I53" s="99"/>
      <c r="J53" s="99"/>
      <c r="K53" s="99"/>
    </row>
    <row r="54" spans="1:11" x14ac:dyDescent="0.15">
      <c r="A54" s="282"/>
      <c r="B54" s="290"/>
      <c r="C54" s="35"/>
      <c r="D54" s="35"/>
      <c r="E54" s="35"/>
      <c r="F54" s="99"/>
      <c r="G54" s="99"/>
      <c r="H54" s="99"/>
      <c r="I54" s="99"/>
      <c r="J54" s="99"/>
      <c r="K54" s="99"/>
    </row>
    <row r="55" spans="1:11" x14ac:dyDescent="0.15">
      <c r="A55" s="282" t="s">
        <v>306</v>
      </c>
      <c r="B55" s="290"/>
      <c r="C55" s="35"/>
      <c r="D55" s="35"/>
      <c r="E55" s="35"/>
      <c r="F55" s="99"/>
      <c r="G55" s="99">
        <v>3.121</v>
      </c>
      <c r="H55" s="99"/>
      <c r="I55" s="99"/>
      <c r="J55" s="99"/>
      <c r="K55" s="99"/>
    </row>
    <row r="56" spans="1:11" ht="52.5" x14ac:dyDescent="0.15">
      <c r="A56" s="291" t="s">
        <v>503</v>
      </c>
      <c r="B56" s="290"/>
      <c r="C56" s="35"/>
      <c r="D56" s="35"/>
      <c r="E56" s="35"/>
      <c r="F56" s="99"/>
      <c r="G56" s="99"/>
      <c r="H56" s="99"/>
      <c r="I56" s="99"/>
      <c r="J56" s="99"/>
      <c r="K56" s="99"/>
    </row>
    <row r="57" spans="1:11" x14ac:dyDescent="0.15">
      <c r="A57" s="177"/>
      <c r="B57" s="177"/>
      <c r="C57" s="177"/>
      <c r="D57" s="177"/>
      <c r="E57" s="177"/>
      <c r="F57" s="21"/>
      <c r="G57" s="21"/>
      <c r="H57" s="21"/>
      <c r="I57" s="21"/>
      <c r="J57" s="21"/>
      <c r="K57" s="21"/>
    </row>
    <row r="58" spans="1:11" x14ac:dyDescent="0.15">
      <c r="A58" s="3"/>
      <c r="B58" s="1"/>
      <c r="C58" s="1"/>
      <c r="D58" s="1"/>
      <c r="E58" s="1"/>
      <c r="F58" s="1"/>
      <c r="G58" s="1"/>
      <c r="H58" s="1"/>
      <c r="I58" s="1"/>
      <c r="J58" s="1"/>
      <c r="K58" s="1"/>
    </row>
    <row r="59" spans="1:11" x14ac:dyDescent="0.15">
      <c r="A59" s="3"/>
      <c r="B59" s="324"/>
      <c r="C59" s="324"/>
      <c r="D59" s="324"/>
      <c r="E59" s="324"/>
      <c r="F59" s="324"/>
      <c r="G59" s="324"/>
      <c r="H59" s="324"/>
      <c r="I59" s="324"/>
      <c r="J59" s="324"/>
      <c r="K59" s="324"/>
    </row>
  </sheetData>
  <mergeCells count="6">
    <mergeCell ref="A40:K40"/>
    <mergeCell ref="A11:K11"/>
    <mergeCell ref="A1:K1"/>
    <mergeCell ref="A26:K26"/>
    <mergeCell ref="A13:E13"/>
    <mergeCell ref="A18:E18"/>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A1:K40"/>
  <sheetViews>
    <sheetView zoomScale="106" zoomScaleNormal="106" workbookViewId="0">
      <selection activeCell="C32" sqref="C32:K36"/>
    </sheetView>
  </sheetViews>
  <sheetFormatPr defaultColWidth="9.140625" defaultRowHeight="10.5" x14ac:dyDescent="0.15"/>
  <cols>
    <col min="1" max="1" width="44.42578125" style="5" customWidth="1"/>
    <col min="2" max="11" width="8.85546875" style="5" customWidth="1"/>
    <col min="12" max="16384" width="9.140625" style="5"/>
  </cols>
  <sheetData>
    <row r="1" spans="1:11" ht="22.5" customHeight="1" x14ac:dyDescent="0.25">
      <c r="A1" s="323" t="s">
        <v>77</v>
      </c>
      <c r="B1" s="323"/>
      <c r="C1" s="323"/>
      <c r="D1" s="323"/>
      <c r="E1" s="323"/>
      <c r="F1" s="323"/>
      <c r="G1" s="323"/>
      <c r="H1" s="323"/>
      <c r="I1" s="323"/>
      <c r="J1" s="323"/>
      <c r="K1" s="327"/>
    </row>
    <row r="2" spans="1:11" ht="15" customHeight="1" x14ac:dyDescent="0.15">
      <c r="A2" s="16"/>
      <c r="B2" s="16">
        <v>2021</v>
      </c>
      <c r="C2" s="16">
        <v>2022</v>
      </c>
      <c r="D2" s="16">
        <v>2023</v>
      </c>
      <c r="E2" s="16">
        <v>2024</v>
      </c>
      <c r="F2" s="16">
        <v>2025</v>
      </c>
      <c r="G2" s="16">
        <v>2026</v>
      </c>
      <c r="H2" s="16">
        <v>2027</v>
      </c>
      <c r="I2" s="16">
        <v>2028</v>
      </c>
      <c r="J2" s="16">
        <v>2029</v>
      </c>
      <c r="K2" s="16">
        <v>2030</v>
      </c>
    </row>
    <row r="3" spans="1:11" ht="15" customHeight="1" x14ac:dyDescent="0.15">
      <c r="A3" s="17" t="s">
        <v>212</v>
      </c>
      <c r="B3" s="25">
        <v>279.07900000000001</v>
      </c>
      <c r="C3" s="25">
        <v>279.81700000000001</v>
      </c>
      <c r="D3" s="25">
        <v>303.39299999999997</v>
      </c>
      <c r="E3" s="25">
        <v>313.80799999999999</v>
      </c>
      <c r="F3" s="25">
        <v>310.03899999999999</v>
      </c>
      <c r="G3" s="25">
        <v>310.03899999999999</v>
      </c>
      <c r="H3" s="25">
        <v>310.03899999999999</v>
      </c>
      <c r="I3" s="25">
        <v>310.03899999999999</v>
      </c>
      <c r="J3" s="25">
        <v>310.03899999999999</v>
      </c>
      <c r="K3" s="25">
        <v>310.03899999999999</v>
      </c>
    </row>
    <row r="4" spans="1:11" ht="15" customHeight="1" x14ac:dyDescent="0.15">
      <c r="A4" s="19" t="s">
        <v>308</v>
      </c>
      <c r="B4" s="99"/>
      <c r="C4" s="99"/>
      <c r="D4" s="99"/>
      <c r="E4" s="99">
        <v>-14.733000000000001</v>
      </c>
      <c r="F4" s="25"/>
      <c r="G4" s="25"/>
      <c r="H4" s="25"/>
      <c r="I4" s="25"/>
      <c r="J4" s="25"/>
      <c r="K4" s="25"/>
    </row>
    <row r="5" spans="1:11" ht="15" customHeight="1" x14ac:dyDescent="0.15">
      <c r="A5" s="19" t="s">
        <v>309</v>
      </c>
      <c r="B5" s="99">
        <v>0</v>
      </c>
      <c r="C5" s="99">
        <v>-0.65300000000002334</v>
      </c>
      <c r="D5" s="99">
        <v>-2.0530000000000466</v>
      </c>
      <c r="E5" s="99">
        <v>-0.31399999999997341</v>
      </c>
      <c r="F5" s="25"/>
      <c r="G5" s="25"/>
      <c r="H5" s="25"/>
      <c r="I5" s="25"/>
      <c r="J5" s="25"/>
      <c r="K5" s="25"/>
    </row>
    <row r="6" spans="1:11" ht="15" customHeight="1" x14ac:dyDescent="0.15">
      <c r="A6" s="19" t="s">
        <v>529</v>
      </c>
      <c r="B6" s="99"/>
      <c r="C6" s="99"/>
      <c r="D6" s="99"/>
      <c r="E6" s="99"/>
      <c r="F6" s="26">
        <v>30.427999999999997</v>
      </c>
      <c r="G6" s="26">
        <v>30.427999999999997</v>
      </c>
      <c r="H6" s="26">
        <v>30.427999999999997</v>
      </c>
      <c r="I6" s="26">
        <v>30.427999999999997</v>
      </c>
      <c r="J6" s="26">
        <v>30.427999999999997</v>
      </c>
      <c r="K6" s="26">
        <v>30.427999999999997</v>
      </c>
    </row>
    <row r="7" spans="1:11" ht="15" customHeight="1" x14ac:dyDescent="0.15">
      <c r="A7" s="19" t="s">
        <v>530</v>
      </c>
      <c r="B7" s="26">
        <v>0</v>
      </c>
      <c r="C7" s="26">
        <v>0.42000000000001925</v>
      </c>
      <c r="D7" s="26">
        <v>0.68000000000005612</v>
      </c>
      <c r="E7" s="26">
        <v>1.4880000000000049</v>
      </c>
      <c r="F7" s="26">
        <v>-11.468999999999994</v>
      </c>
      <c r="G7" s="26">
        <v>1.2540000000000191</v>
      </c>
      <c r="H7" s="26">
        <v>1.2540000000000191</v>
      </c>
      <c r="I7" s="26">
        <v>1.2540000000000191</v>
      </c>
      <c r="J7" s="26">
        <v>1.2540000000000191</v>
      </c>
      <c r="K7" s="26">
        <v>1.2540000000000191</v>
      </c>
    </row>
    <row r="8" spans="1:11" ht="15" customHeight="1" x14ac:dyDescent="0.15">
      <c r="A8" s="100" t="s">
        <v>289</v>
      </c>
      <c r="B8" s="172">
        <v>0</v>
      </c>
      <c r="C8" s="172">
        <v>-0.23300000000000409</v>
      </c>
      <c r="D8" s="172">
        <v>-1.3729999999999905</v>
      </c>
      <c r="E8" s="172">
        <v>-13.558999999999969</v>
      </c>
      <c r="F8" s="172">
        <v>18.959000000000003</v>
      </c>
      <c r="G8" s="172">
        <v>31.682000000000016</v>
      </c>
      <c r="H8" s="172">
        <v>31.682000000000016</v>
      </c>
      <c r="I8" s="172">
        <v>31.682000000000016</v>
      </c>
      <c r="J8" s="172">
        <v>31.682000000000016</v>
      </c>
      <c r="K8" s="172">
        <v>31.682000000000016</v>
      </c>
    </row>
    <row r="9" spans="1:11" ht="15" customHeight="1" x14ac:dyDescent="0.15">
      <c r="A9" s="22" t="s">
        <v>531</v>
      </c>
      <c r="B9" s="27">
        <v>279.07900000000001</v>
      </c>
      <c r="C9" s="27">
        <v>279.584</v>
      </c>
      <c r="D9" s="27">
        <v>302.02</v>
      </c>
      <c r="E9" s="27">
        <v>300.24900000000002</v>
      </c>
      <c r="F9" s="27">
        <v>328.99799999999999</v>
      </c>
      <c r="G9" s="27">
        <v>341.721</v>
      </c>
      <c r="H9" s="27">
        <v>341.721</v>
      </c>
      <c r="I9" s="27">
        <v>341.721</v>
      </c>
      <c r="J9" s="27">
        <v>341.721</v>
      </c>
      <c r="K9" s="27">
        <v>341.721</v>
      </c>
    </row>
    <row r="10" spans="1:11" x14ac:dyDescent="0.15">
      <c r="A10" s="17"/>
      <c r="B10" s="17"/>
      <c r="C10" s="17"/>
      <c r="D10" s="17"/>
      <c r="E10" s="17"/>
      <c r="F10" s="18"/>
      <c r="G10" s="18"/>
      <c r="H10" s="18"/>
      <c r="I10" s="18"/>
      <c r="J10" s="18"/>
      <c r="K10" s="18"/>
    </row>
    <row r="11" spans="1:11" ht="19.5" customHeight="1" x14ac:dyDescent="0.25">
      <c r="A11" s="304" t="s">
        <v>119</v>
      </c>
      <c r="B11" s="304"/>
      <c r="C11" s="304"/>
      <c r="D11" s="304"/>
      <c r="E11" s="304"/>
      <c r="F11" s="305"/>
      <c r="G11" s="305"/>
      <c r="H11" s="305"/>
      <c r="I11" s="305"/>
      <c r="J11" s="305"/>
      <c r="K11" s="328"/>
    </row>
    <row r="12" spans="1:11" ht="15" customHeight="1" x14ac:dyDescent="0.15">
      <c r="A12" s="17"/>
      <c r="B12" s="17"/>
      <c r="C12" s="17"/>
      <c r="D12" s="17"/>
      <c r="E12" s="17"/>
      <c r="F12" s="18"/>
      <c r="G12" s="18"/>
      <c r="H12" s="18"/>
      <c r="I12" s="18"/>
      <c r="J12" s="18"/>
      <c r="K12" s="18"/>
    </row>
    <row r="13" spans="1:11" ht="15" customHeight="1" x14ac:dyDescent="0.15">
      <c r="A13" s="300" t="s">
        <v>310</v>
      </c>
      <c r="B13" s="300"/>
      <c r="C13" s="300"/>
      <c r="D13" s="300"/>
      <c r="E13" s="301"/>
      <c r="F13" s="214"/>
      <c r="G13" s="214"/>
      <c r="H13" s="214"/>
      <c r="I13" s="214"/>
      <c r="J13" s="214"/>
      <c r="K13" s="214"/>
    </row>
    <row r="14" spans="1:11" ht="15" customHeight="1" x14ac:dyDescent="0.15">
      <c r="A14" s="15" t="s">
        <v>66</v>
      </c>
      <c r="B14" s="15"/>
      <c r="C14" s="15"/>
      <c r="D14" s="15"/>
      <c r="E14" s="291"/>
      <c r="F14" s="18"/>
      <c r="G14" s="18"/>
      <c r="H14" s="18"/>
      <c r="I14" s="18"/>
      <c r="J14" s="18"/>
      <c r="K14" s="18"/>
    </row>
    <row r="15" spans="1:11" ht="15" customHeight="1" x14ac:dyDescent="0.15">
      <c r="A15" s="203" t="s">
        <v>296</v>
      </c>
      <c r="B15" s="204"/>
      <c r="C15" s="204"/>
      <c r="D15" s="204"/>
      <c r="E15" s="97">
        <v>-14.733000000000001</v>
      </c>
      <c r="F15" s="18"/>
      <c r="G15" s="18"/>
      <c r="H15" s="18"/>
      <c r="I15" s="18"/>
      <c r="J15" s="18"/>
      <c r="K15" s="18"/>
    </row>
    <row r="16" spans="1:11" ht="30" customHeight="1" x14ac:dyDescent="0.15">
      <c r="A16" s="291" t="s">
        <v>297</v>
      </c>
      <c r="B16" s="204"/>
      <c r="C16" s="204"/>
      <c r="D16" s="204"/>
      <c r="E16" s="204"/>
      <c r="F16" s="18"/>
      <c r="G16" s="18"/>
      <c r="H16" s="18"/>
      <c r="I16" s="18"/>
      <c r="J16" s="18"/>
      <c r="K16" s="18"/>
    </row>
    <row r="17" spans="1:11" ht="15" customHeight="1" x14ac:dyDescent="0.15">
      <c r="A17" s="203"/>
      <c r="B17" s="204"/>
      <c r="C17" s="204"/>
      <c r="D17" s="204"/>
      <c r="E17" s="204"/>
      <c r="F17" s="18"/>
      <c r="G17" s="18"/>
      <c r="H17" s="18"/>
      <c r="I17" s="18"/>
      <c r="J17" s="18"/>
      <c r="K17" s="18"/>
    </row>
    <row r="18" spans="1:11" ht="15" customHeight="1" x14ac:dyDescent="0.15">
      <c r="A18" s="300" t="s">
        <v>311</v>
      </c>
      <c r="B18" s="301"/>
      <c r="C18" s="301"/>
      <c r="D18" s="301"/>
      <c r="E18" s="302"/>
      <c r="F18" s="214"/>
      <c r="G18" s="214"/>
      <c r="H18" s="214"/>
      <c r="I18" s="214"/>
      <c r="J18" s="214"/>
      <c r="K18" s="214"/>
    </row>
    <row r="19" spans="1:11" ht="15" customHeight="1" x14ac:dyDescent="0.15">
      <c r="A19" s="205" t="s">
        <v>66</v>
      </c>
      <c r="B19" s="291"/>
      <c r="C19" s="291"/>
      <c r="D19" s="291"/>
      <c r="E19" s="291"/>
      <c r="F19" s="18"/>
      <c r="G19" s="18"/>
      <c r="H19" s="18"/>
      <c r="I19" s="18"/>
      <c r="J19" s="18"/>
      <c r="K19" s="18"/>
    </row>
    <row r="20" spans="1:11" ht="15" customHeight="1" x14ac:dyDescent="0.15">
      <c r="A20" s="203" t="s">
        <v>300</v>
      </c>
      <c r="B20" s="204"/>
      <c r="C20" s="97">
        <v>-0.65300000000000002</v>
      </c>
      <c r="D20" s="97">
        <v>-2.0529999999999999</v>
      </c>
      <c r="E20" s="97">
        <v>-0.314</v>
      </c>
      <c r="F20" s="18"/>
      <c r="G20" s="18"/>
      <c r="H20" s="18"/>
      <c r="I20" s="18"/>
      <c r="J20" s="18"/>
      <c r="K20" s="18"/>
    </row>
    <row r="21" spans="1:11" ht="63" x14ac:dyDescent="0.15">
      <c r="A21" s="291" t="s">
        <v>338</v>
      </c>
      <c r="B21" s="204"/>
      <c r="C21" s="204"/>
      <c r="D21" s="204"/>
      <c r="E21" s="204"/>
      <c r="F21" s="18"/>
      <c r="G21" s="18"/>
      <c r="H21" s="18"/>
      <c r="I21" s="18"/>
      <c r="J21" s="18"/>
      <c r="K21" s="18"/>
    </row>
    <row r="22" spans="1:11" ht="15" customHeight="1" x14ac:dyDescent="0.15">
      <c r="A22" s="17"/>
      <c r="B22" s="17"/>
      <c r="C22" s="17"/>
      <c r="D22" s="17"/>
      <c r="E22" s="17"/>
      <c r="F22" s="18"/>
      <c r="G22" s="18"/>
      <c r="H22" s="18"/>
      <c r="I22" s="18"/>
      <c r="J22" s="18"/>
      <c r="K22" s="18"/>
    </row>
    <row r="23" spans="1:11" ht="15" customHeight="1" x14ac:dyDescent="0.25">
      <c r="A23" s="300" t="s">
        <v>509</v>
      </c>
      <c r="B23" s="300"/>
      <c r="C23" s="300"/>
      <c r="D23" s="300"/>
      <c r="E23" s="300"/>
      <c r="F23" s="301"/>
      <c r="G23" s="301"/>
      <c r="H23" s="301"/>
      <c r="I23" s="301"/>
      <c r="J23" s="301"/>
      <c r="K23" s="307"/>
    </row>
    <row r="24" spans="1:11" x14ac:dyDescent="0.15">
      <c r="A24" s="281" t="s">
        <v>66</v>
      </c>
      <c r="B24" s="281"/>
      <c r="C24" s="281"/>
      <c r="D24" s="281"/>
      <c r="E24" s="281"/>
      <c r="F24" s="290"/>
      <c r="G24" s="290"/>
      <c r="H24" s="290"/>
      <c r="I24" s="290"/>
      <c r="J24" s="290"/>
      <c r="K24" s="290"/>
    </row>
    <row r="25" spans="1:11" x14ac:dyDescent="0.15">
      <c r="A25" s="100" t="s">
        <v>215</v>
      </c>
      <c r="B25" s="100"/>
      <c r="C25" s="100"/>
      <c r="D25" s="100"/>
      <c r="E25" s="100"/>
      <c r="F25" s="99">
        <v>15.475</v>
      </c>
      <c r="G25" s="99">
        <v>15.475</v>
      </c>
      <c r="H25" s="99">
        <v>15.475</v>
      </c>
      <c r="I25" s="99">
        <v>15.475</v>
      </c>
      <c r="J25" s="99">
        <v>15.475</v>
      </c>
      <c r="K25" s="99">
        <v>15.475</v>
      </c>
    </row>
    <row r="26" spans="1:11" x14ac:dyDescent="0.15">
      <c r="A26" s="100"/>
      <c r="B26" s="100"/>
      <c r="C26" s="100"/>
      <c r="D26" s="100"/>
      <c r="E26" s="100"/>
      <c r="F26" s="99"/>
      <c r="G26" s="99"/>
      <c r="H26" s="99"/>
      <c r="I26" s="99"/>
      <c r="J26" s="99"/>
      <c r="K26" s="99"/>
    </row>
    <row r="27" spans="1:11" x14ac:dyDescent="0.15">
      <c r="A27" s="206" t="s">
        <v>219</v>
      </c>
      <c r="B27" s="206"/>
      <c r="C27" s="206"/>
      <c r="D27" s="206"/>
      <c r="E27" s="206"/>
      <c r="F27" s="99">
        <v>14.952999999999999</v>
      </c>
      <c r="G27" s="99">
        <v>14.952999999999999</v>
      </c>
      <c r="H27" s="99">
        <v>14.952999999999999</v>
      </c>
      <c r="I27" s="99">
        <v>14.952999999999999</v>
      </c>
      <c r="J27" s="99">
        <v>14.952999999999999</v>
      </c>
      <c r="K27" s="99">
        <v>14.952999999999999</v>
      </c>
    </row>
    <row r="28" spans="1:11" ht="103.5" customHeight="1" x14ac:dyDescent="0.15">
      <c r="A28" s="290" t="s">
        <v>535</v>
      </c>
      <c r="B28" s="290"/>
      <c r="C28" s="290"/>
      <c r="D28" s="290"/>
      <c r="E28" s="290"/>
      <c r="F28" s="99"/>
      <c r="G28" s="99"/>
      <c r="H28" s="99"/>
      <c r="I28" s="99"/>
      <c r="J28" s="99"/>
      <c r="K28" s="99"/>
    </row>
    <row r="29" spans="1:11" ht="12" customHeight="1" x14ac:dyDescent="0.15">
      <c r="A29" s="290"/>
      <c r="B29" s="290"/>
      <c r="C29" s="290"/>
      <c r="D29" s="290"/>
      <c r="E29" s="290"/>
      <c r="F29" s="99"/>
      <c r="G29" s="99"/>
      <c r="H29" s="99"/>
      <c r="I29" s="99"/>
      <c r="J29" s="99"/>
      <c r="K29" s="99"/>
    </row>
    <row r="30" spans="1:11" ht="12" customHeight="1" x14ac:dyDescent="0.25">
      <c r="A30" s="300" t="s">
        <v>506</v>
      </c>
      <c r="B30" s="300"/>
      <c r="C30" s="300"/>
      <c r="D30" s="300"/>
      <c r="E30" s="300"/>
      <c r="F30" s="301"/>
      <c r="G30" s="301"/>
      <c r="H30" s="301"/>
      <c r="I30" s="301"/>
      <c r="J30" s="301"/>
      <c r="K30" s="307"/>
    </row>
    <row r="31" spans="1:11" ht="12" customHeight="1" x14ac:dyDescent="0.15">
      <c r="A31" s="17" t="s">
        <v>66</v>
      </c>
      <c r="B31" s="290"/>
      <c r="C31" s="290"/>
      <c r="D31" s="290"/>
      <c r="E31" s="290"/>
      <c r="F31" s="99"/>
      <c r="G31" s="99"/>
      <c r="H31" s="99"/>
      <c r="I31" s="99"/>
      <c r="J31" s="99"/>
      <c r="K31" s="99"/>
    </row>
    <row r="32" spans="1:11" ht="12" customHeight="1" x14ac:dyDescent="0.15">
      <c r="A32" s="203" t="s">
        <v>303</v>
      </c>
      <c r="B32" s="290"/>
      <c r="C32" s="35">
        <v>0.42</v>
      </c>
      <c r="D32" s="35">
        <v>0.68</v>
      </c>
      <c r="E32" s="35">
        <v>1.488</v>
      </c>
      <c r="F32" s="99">
        <v>-11.468999999999999</v>
      </c>
      <c r="G32" s="99">
        <v>-7.25</v>
      </c>
      <c r="H32" s="99">
        <v>-7.25</v>
      </c>
      <c r="I32" s="99">
        <v>-7.25</v>
      </c>
      <c r="J32" s="99">
        <v>-7.25</v>
      </c>
      <c r="K32" s="99">
        <v>-7.25</v>
      </c>
    </row>
    <row r="33" spans="1:11" ht="126" customHeight="1" x14ac:dyDescent="0.15">
      <c r="A33" s="290" t="s">
        <v>536</v>
      </c>
      <c r="B33" s="290"/>
      <c r="C33" s="35"/>
      <c r="D33" s="35"/>
      <c r="E33" s="35"/>
      <c r="F33" s="99"/>
      <c r="G33" s="99"/>
      <c r="H33" s="99"/>
      <c r="I33" s="99"/>
      <c r="J33" s="99"/>
      <c r="K33" s="99"/>
    </row>
    <row r="34" spans="1:11" ht="12" customHeight="1" x14ac:dyDescent="0.15">
      <c r="A34" s="203"/>
      <c r="B34" s="290"/>
      <c r="C34" s="35"/>
      <c r="D34" s="35"/>
      <c r="E34" s="35"/>
      <c r="F34" s="99"/>
      <c r="G34" s="99"/>
      <c r="H34" s="99"/>
      <c r="I34" s="99"/>
      <c r="J34" s="99"/>
      <c r="K34" s="99"/>
    </row>
    <row r="35" spans="1:11" ht="12" customHeight="1" x14ac:dyDescent="0.15">
      <c r="A35" s="216" t="s">
        <v>67</v>
      </c>
      <c r="B35" s="290"/>
      <c r="C35" s="35"/>
      <c r="D35" s="35"/>
      <c r="E35" s="35"/>
      <c r="F35" s="99"/>
      <c r="G35" s="99"/>
      <c r="H35" s="99"/>
      <c r="I35" s="99"/>
      <c r="J35" s="99"/>
      <c r="K35" s="99"/>
    </row>
    <row r="36" spans="1:11" ht="12" customHeight="1" x14ac:dyDescent="0.15">
      <c r="A36" s="282" t="s">
        <v>371</v>
      </c>
      <c r="B36" s="290"/>
      <c r="C36" s="35"/>
      <c r="D36" s="35"/>
      <c r="E36" s="35"/>
      <c r="F36" s="99"/>
      <c r="G36" s="99">
        <v>8.5039999999999996</v>
      </c>
      <c r="H36" s="99">
        <v>8.5039999999999996</v>
      </c>
      <c r="I36" s="99">
        <v>8.5039999999999996</v>
      </c>
      <c r="J36" s="99">
        <v>8.5039999999999996</v>
      </c>
      <c r="K36" s="99">
        <v>8.5039999999999996</v>
      </c>
    </row>
    <row r="37" spans="1:11" ht="52.5" customHeight="1" x14ac:dyDescent="0.15">
      <c r="A37" s="290" t="s">
        <v>395</v>
      </c>
      <c r="B37" s="290"/>
      <c r="C37" s="35"/>
      <c r="D37" s="35"/>
      <c r="E37" s="35"/>
      <c r="F37" s="99"/>
      <c r="G37" s="99"/>
      <c r="H37" s="99"/>
      <c r="I37" s="99"/>
      <c r="J37" s="99"/>
      <c r="K37" s="99"/>
    </row>
    <row r="38" spans="1:11" ht="12" customHeight="1" x14ac:dyDescent="0.15">
      <c r="A38" s="177"/>
      <c r="B38" s="177"/>
      <c r="C38" s="177"/>
      <c r="D38" s="177"/>
      <c r="E38" s="177"/>
      <c r="F38" s="21"/>
      <c r="G38" s="21"/>
      <c r="H38" s="21"/>
      <c r="I38" s="21"/>
      <c r="J38" s="21"/>
      <c r="K38" s="21"/>
    </row>
    <row r="39" spans="1:11" ht="11.25" customHeight="1" x14ac:dyDescent="0.15">
      <c r="A39" s="3"/>
      <c r="B39" s="1"/>
      <c r="C39" s="1"/>
      <c r="D39" s="1"/>
      <c r="E39" s="1"/>
      <c r="F39" s="1"/>
      <c r="G39" s="1"/>
      <c r="H39" s="1"/>
      <c r="I39" s="1"/>
      <c r="J39" s="1"/>
      <c r="K39" s="1"/>
    </row>
    <row r="40" spans="1:11" ht="12.75" customHeight="1" x14ac:dyDescent="0.15">
      <c r="A40" s="3"/>
      <c r="B40" s="324"/>
      <c r="C40" s="324"/>
      <c r="D40" s="324"/>
      <c r="E40" s="324"/>
      <c r="F40" s="324"/>
      <c r="G40" s="324"/>
      <c r="H40" s="324"/>
      <c r="I40" s="324"/>
      <c r="J40" s="324"/>
      <c r="K40" s="324"/>
    </row>
  </sheetData>
  <mergeCells count="6">
    <mergeCell ref="A30:K30"/>
    <mergeCell ref="A1:K1"/>
    <mergeCell ref="A11:K11"/>
    <mergeCell ref="A23:K23"/>
    <mergeCell ref="A13:E13"/>
    <mergeCell ref="A18:E18"/>
  </mergeCells>
  <pageMargins left="0.70866141732283472" right="0.70866141732283472" top="0.74803149606299213" bottom="0.74803149606299213" header="0.31496062992125984" footer="0.31496062992125984"/>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K44"/>
  <sheetViews>
    <sheetView zoomScaleNormal="100" workbookViewId="0">
      <selection activeCell="C20" sqref="C20:E20"/>
    </sheetView>
  </sheetViews>
  <sheetFormatPr defaultColWidth="9.140625" defaultRowHeight="10.5" x14ac:dyDescent="0.15"/>
  <cols>
    <col min="1" max="1" width="45.140625" style="5" customWidth="1"/>
    <col min="2" max="11" width="9.5703125" style="5" customWidth="1"/>
    <col min="12" max="16384" width="9.140625" style="5"/>
  </cols>
  <sheetData>
    <row r="1" spans="1:11" ht="22.5" customHeight="1" x14ac:dyDescent="0.25">
      <c r="A1" s="299" t="s">
        <v>78</v>
      </c>
      <c r="B1" s="299"/>
      <c r="C1" s="299"/>
      <c r="D1" s="299"/>
      <c r="E1" s="299"/>
      <c r="F1" s="299"/>
      <c r="G1" s="299"/>
      <c r="H1" s="299"/>
      <c r="I1" s="299"/>
      <c r="J1" s="299"/>
      <c r="K1" s="296"/>
    </row>
    <row r="2" spans="1:11" ht="15" customHeight="1" x14ac:dyDescent="0.15">
      <c r="A2" s="16"/>
      <c r="B2" s="16">
        <v>2021</v>
      </c>
      <c r="C2" s="16">
        <v>2022</v>
      </c>
      <c r="D2" s="16">
        <v>2023</v>
      </c>
      <c r="E2" s="16">
        <v>2024</v>
      </c>
      <c r="F2" s="16">
        <v>2025</v>
      </c>
      <c r="G2" s="16">
        <v>2026</v>
      </c>
      <c r="H2" s="16">
        <v>2027</v>
      </c>
      <c r="I2" s="16">
        <v>2028</v>
      </c>
      <c r="J2" s="16">
        <v>2029</v>
      </c>
      <c r="K2" s="16">
        <v>2030</v>
      </c>
    </row>
    <row r="3" spans="1:11" ht="15" customHeight="1" x14ac:dyDescent="0.15">
      <c r="A3" s="17" t="s">
        <v>212</v>
      </c>
      <c r="B3" s="25">
        <v>368.00900000000001</v>
      </c>
      <c r="C3" s="25">
        <v>348.03800000000001</v>
      </c>
      <c r="D3" s="25">
        <v>381.25400000000002</v>
      </c>
      <c r="E3" s="25">
        <v>416.548</v>
      </c>
      <c r="F3" s="25">
        <v>424.85599999999999</v>
      </c>
      <c r="G3" s="25">
        <v>424.85599999999999</v>
      </c>
      <c r="H3" s="25">
        <v>424.85599999999999</v>
      </c>
      <c r="I3" s="25">
        <v>424.85599999999999</v>
      </c>
      <c r="J3" s="25">
        <v>424.85599999999999</v>
      </c>
      <c r="K3" s="25">
        <v>424.85599999999999</v>
      </c>
    </row>
    <row r="4" spans="1:11" ht="15" customHeight="1" x14ac:dyDescent="0.15">
      <c r="A4" s="19" t="s">
        <v>308</v>
      </c>
      <c r="B4" s="99"/>
      <c r="C4" s="99"/>
      <c r="D4" s="99"/>
      <c r="E4" s="99">
        <v>-6.1660000000000004</v>
      </c>
      <c r="F4" s="25"/>
      <c r="G4" s="25"/>
      <c r="H4" s="25"/>
      <c r="I4" s="25"/>
      <c r="J4" s="25"/>
      <c r="K4" s="25"/>
    </row>
    <row r="5" spans="1:11" ht="15" customHeight="1" x14ac:dyDescent="0.15">
      <c r="A5" s="19" t="s">
        <v>309</v>
      </c>
      <c r="B5" s="99">
        <v>0</v>
      </c>
      <c r="C5" s="99">
        <v>0.38899999999999368</v>
      </c>
      <c r="D5" s="99">
        <v>1.6570000000000062</v>
      </c>
      <c r="E5" s="99">
        <v>-6.5489999999999782</v>
      </c>
      <c r="F5" s="25"/>
      <c r="G5" s="25"/>
      <c r="H5" s="25"/>
      <c r="I5" s="25"/>
      <c r="J5" s="25"/>
      <c r="K5" s="25"/>
    </row>
    <row r="6" spans="1:11" ht="15" customHeight="1" x14ac:dyDescent="0.15">
      <c r="A6" s="19" t="s">
        <v>213</v>
      </c>
      <c r="B6" s="19"/>
      <c r="C6" s="19"/>
      <c r="D6" s="19"/>
      <c r="E6" s="19"/>
      <c r="F6" s="26">
        <v>9.478999999999985</v>
      </c>
      <c r="G6" s="26">
        <v>9.478999999999985</v>
      </c>
      <c r="H6" s="26">
        <v>9.478999999999985</v>
      </c>
      <c r="I6" s="26">
        <v>9.478999999999985</v>
      </c>
      <c r="J6" s="26">
        <v>9.478999999999985</v>
      </c>
      <c r="K6" s="26">
        <v>9.478999999999985</v>
      </c>
    </row>
    <row r="7" spans="1:11" ht="15" customHeight="1" x14ac:dyDescent="0.15">
      <c r="A7" s="19" t="s">
        <v>288</v>
      </c>
      <c r="B7" s="26">
        <v>0</v>
      </c>
      <c r="C7" s="26">
        <v>-0.37499999999998368</v>
      </c>
      <c r="D7" s="26">
        <v>-0.48000000000004217</v>
      </c>
      <c r="E7" s="26">
        <v>-2.6220000000000105</v>
      </c>
      <c r="F7" s="26">
        <v>-8.1579999999999586</v>
      </c>
      <c r="G7" s="26">
        <v>7.0819999999999936</v>
      </c>
      <c r="H7" s="26">
        <v>7.0819999999999936</v>
      </c>
      <c r="I7" s="26">
        <v>7.0819999999999936</v>
      </c>
      <c r="J7" s="26">
        <v>7.0819999999999936</v>
      </c>
      <c r="K7" s="26">
        <v>7.0819999999999936</v>
      </c>
    </row>
    <row r="8" spans="1:11" ht="15" customHeight="1" x14ac:dyDescent="0.15">
      <c r="A8" s="100" t="s">
        <v>289</v>
      </c>
      <c r="B8" s="172">
        <v>0</v>
      </c>
      <c r="C8" s="172">
        <v>1.4000000000010004E-2</v>
      </c>
      <c r="D8" s="172">
        <v>1.1769999999999641</v>
      </c>
      <c r="E8" s="172">
        <v>-15.336999999999989</v>
      </c>
      <c r="F8" s="172">
        <v>1.3210000000000264</v>
      </c>
      <c r="G8" s="172">
        <v>16.560999999999979</v>
      </c>
      <c r="H8" s="172">
        <v>16.560999999999979</v>
      </c>
      <c r="I8" s="172">
        <v>16.560999999999979</v>
      </c>
      <c r="J8" s="172">
        <v>16.560999999999979</v>
      </c>
      <c r="K8" s="172">
        <v>16.560999999999979</v>
      </c>
    </row>
    <row r="9" spans="1:11" ht="15" customHeight="1" x14ac:dyDescent="0.15">
      <c r="A9" s="22" t="s">
        <v>290</v>
      </c>
      <c r="B9" s="27">
        <v>368.00900000000001</v>
      </c>
      <c r="C9" s="27">
        <v>348.05200000000002</v>
      </c>
      <c r="D9" s="27">
        <v>382.43099999999998</v>
      </c>
      <c r="E9" s="27">
        <v>401.21100000000001</v>
      </c>
      <c r="F9" s="27">
        <v>426.17700000000002</v>
      </c>
      <c r="G9" s="27">
        <v>441.41699999999997</v>
      </c>
      <c r="H9" s="27">
        <v>441.41699999999997</v>
      </c>
      <c r="I9" s="27">
        <v>441.41699999999997</v>
      </c>
      <c r="J9" s="27">
        <v>441.41699999999997</v>
      </c>
      <c r="K9" s="27">
        <v>441.41699999999997</v>
      </c>
    </row>
    <row r="10" spans="1:11" ht="15" customHeight="1" x14ac:dyDescent="0.15">
      <c r="A10" s="17"/>
      <c r="B10" s="17"/>
      <c r="C10" s="17"/>
      <c r="D10" s="17"/>
      <c r="E10" s="17"/>
      <c r="F10" s="61"/>
      <c r="G10" s="61"/>
      <c r="H10" s="61"/>
      <c r="I10" s="61"/>
      <c r="J10" s="61"/>
      <c r="K10" s="61"/>
    </row>
    <row r="11" spans="1:11" ht="21" customHeight="1" x14ac:dyDescent="0.25">
      <c r="A11" s="304" t="s">
        <v>117</v>
      </c>
      <c r="B11" s="304"/>
      <c r="C11" s="304"/>
      <c r="D11" s="304"/>
      <c r="E11" s="304"/>
      <c r="F11" s="305"/>
      <c r="G11" s="305"/>
      <c r="H11" s="305"/>
      <c r="I11" s="305"/>
      <c r="J11" s="305"/>
      <c r="K11" s="297"/>
    </row>
    <row r="12" spans="1:11" x14ac:dyDescent="0.15">
      <c r="A12" s="17"/>
      <c r="B12" s="17"/>
      <c r="C12" s="17"/>
      <c r="D12" s="17"/>
      <c r="E12" s="17"/>
      <c r="F12" s="18"/>
      <c r="G12" s="18"/>
      <c r="H12" s="18"/>
      <c r="I12" s="18"/>
      <c r="J12" s="18"/>
      <c r="K12" s="18"/>
    </row>
    <row r="13" spans="1:11" x14ac:dyDescent="0.15">
      <c r="A13" s="300" t="s">
        <v>310</v>
      </c>
      <c r="B13" s="300"/>
      <c r="C13" s="300"/>
      <c r="D13" s="300"/>
      <c r="E13" s="301"/>
      <c r="F13" s="214"/>
      <c r="G13" s="214"/>
      <c r="H13" s="214"/>
      <c r="I13" s="214"/>
      <c r="J13" s="214"/>
      <c r="K13" s="214"/>
    </row>
    <row r="14" spans="1:11" x14ac:dyDescent="0.15">
      <c r="A14" s="15" t="s">
        <v>66</v>
      </c>
      <c r="B14" s="15"/>
      <c r="C14" s="15"/>
      <c r="D14" s="15"/>
      <c r="E14" s="219"/>
      <c r="F14" s="18"/>
      <c r="G14" s="18"/>
      <c r="H14" s="18"/>
      <c r="I14" s="18"/>
      <c r="J14" s="18"/>
      <c r="K14" s="18"/>
    </row>
    <row r="15" spans="1:11" x14ac:dyDescent="0.15">
      <c r="A15" s="203" t="s">
        <v>296</v>
      </c>
      <c r="B15" s="204"/>
      <c r="C15" s="204"/>
      <c r="D15" s="204"/>
      <c r="E15" s="97">
        <v>-6.1660000000000004</v>
      </c>
      <c r="F15" s="18"/>
      <c r="G15" s="18"/>
      <c r="H15" s="18"/>
      <c r="I15" s="18"/>
      <c r="J15" s="18"/>
      <c r="K15" s="18"/>
    </row>
    <row r="16" spans="1:11" ht="31.5" x14ac:dyDescent="0.15">
      <c r="A16" s="219" t="s">
        <v>297</v>
      </c>
      <c r="B16" s="204"/>
      <c r="C16" s="204"/>
      <c r="D16" s="204"/>
      <c r="E16" s="204"/>
      <c r="F16" s="18"/>
      <c r="G16" s="18"/>
      <c r="H16" s="18"/>
      <c r="I16" s="18"/>
      <c r="J16" s="18"/>
      <c r="K16" s="18"/>
    </row>
    <row r="17" spans="1:11" x14ac:dyDescent="0.15">
      <c r="A17" s="203"/>
      <c r="B17" s="204"/>
      <c r="C17" s="204"/>
      <c r="D17" s="204"/>
      <c r="E17" s="204"/>
      <c r="F17" s="18"/>
      <c r="G17" s="18"/>
      <c r="H17" s="18"/>
      <c r="I17" s="18"/>
      <c r="J17" s="18"/>
      <c r="K17" s="18"/>
    </row>
    <row r="18" spans="1:11" x14ac:dyDescent="0.15">
      <c r="A18" s="300" t="s">
        <v>311</v>
      </c>
      <c r="B18" s="301"/>
      <c r="C18" s="301"/>
      <c r="D18" s="301"/>
      <c r="E18" s="302"/>
      <c r="F18" s="214"/>
      <c r="G18" s="214"/>
      <c r="H18" s="214"/>
      <c r="I18" s="214"/>
      <c r="J18" s="214"/>
      <c r="K18" s="214"/>
    </row>
    <row r="19" spans="1:11" x14ac:dyDescent="0.15">
      <c r="A19" s="205" t="s">
        <v>66</v>
      </c>
      <c r="B19" s="219"/>
      <c r="C19" s="219"/>
      <c r="D19" s="219"/>
      <c r="E19" s="219"/>
      <c r="F19" s="18"/>
      <c r="G19" s="18"/>
      <c r="H19" s="18"/>
      <c r="I19" s="18"/>
      <c r="J19" s="18"/>
      <c r="K19" s="18"/>
    </row>
    <row r="20" spans="1:11" x14ac:dyDescent="0.15">
      <c r="A20" s="203" t="s">
        <v>300</v>
      </c>
      <c r="B20" s="204"/>
      <c r="C20" s="97">
        <v>0.38900000000000001</v>
      </c>
      <c r="D20" s="97">
        <v>1.657</v>
      </c>
      <c r="E20" s="97">
        <v>-6.5490000000000004</v>
      </c>
      <c r="F20" s="18"/>
      <c r="G20" s="18"/>
      <c r="H20" s="18"/>
      <c r="I20" s="18"/>
      <c r="J20" s="18"/>
      <c r="K20" s="18"/>
    </row>
    <row r="21" spans="1:11" ht="73.5" x14ac:dyDescent="0.15">
      <c r="A21" s="219" t="s">
        <v>339</v>
      </c>
      <c r="B21" s="204"/>
      <c r="C21" s="204"/>
      <c r="D21" s="204"/>
      <c r="E21" s="204"/>
      <c r="F21" s="18"/>
      <c r="G21" s="18"/>
      <c r="H21" s="18"/>
      <c r="I21" s="18"/>
      <c r="J21" s="18"/>
      <c r="K21" s="18"/>
    </row>
    <row r="22" spans="1:11" x14ac:dyDescent="0.15">
      <c r="A22" s="17"/>
      <c r="B22" s="17"/>
      <c r="C22" s="17"/>
      <c r="D22" s="17"/>
      <c r="E22" s="17"/>
      <c r="F22" s="18"/>
      <c r="G22" s="18"/>
      <c r="H22" s="18"/>
      <c r="I22" s="18"/>
      <c r="J22" s="18"/>
      <c r="K22" s="18"/>
    </row>
    <row r="23" spans="1:11" ht="15" customHeight="1" x14ac:dyDescent="0.25">
      <c r="A23" s="300" t="s">
        <v>214</v>
      </c>
      <c r="B23" s="300"/>
      <c r="C23" s="300"/>
      <c r="D23" s="300"/>
      <c r="E23" s="300"/>
      <c r="F23" s="301"/>
      <c r="G23" s="301"/>
      <c r="H23" s="301"/>
      <c r="I23" s="301"/>
      <c r="J23" s="301"/>
      <c r="K23" s="309"/>
    </row>
    <row r="24" spans="1:11" x14ac:dyDescent="0.15">
      <c r="A24" s="34" t="s">
        <v>66</v>
      </c>
      <c r="B24" s="34"/>
      <c r="C24" s="34"/>
      <c r="D24" s="34"/>
      <c r="E24" s="34"/>
      <c r="F24" s="40"/>
      <c r="G24" s="40"/>
      <c r="H24" s="40"/>
      <c r="I24" s="40"/>
      <c r="J24" s="40"/>
      <c r="K24" s="69"/>
    </row>
    <row r="25" spans="1:11" x14ac:dyDescent="0.15">
      <c r="A25" s="36" t="s">
        <v>215</v>
      </c>
      <c r="B25" s="178"/>
      <c r="C25" s="178"/>
      <c r="D25" s="178"/>
      <c r="E25" s="178"/>
      <c r="F25" s="24">
        <v>22.193999999999999</v>
      </c>
      <c r="G25" s="24">
        <v>22.193999999999999</v>
      </c>
      <c r="H25" s="24">
        <v>22.193999999999999</v>
      </c>
      <c r="I25" s="24">
        <v>22.193999999999999</v>
      </c>
      <c r="J25" s="24">
        <v>22.193999999999999</v>
      </c>
      <c r="K25" s="24">
        <v>22.193999999999999</v>
      </c>
    </row>
    <row r="26" spans="1:11" x14ac:dyDescent="0.15">
      <c r="A26" s="36"/>
      <c r="B26" s="178"/>
      <c r="C26" s="178"/>
      <c r="D26" s="178"/>
      <c r="E26" s="178"/>
      <c r="F26" s="24"/>
      <c r="G26" s="24"/>
      <c r="H26" s="24"/>
      <c r="I26" s="24"/>
      <c r="J26" s="24"/>
      <c r="K26" s="24"/>
    </row>
    <row r="27" spans="1:11" x14ac:dyDescent="0.15">
      <c r="A27" s="85" t="s">
        <v>219</v>
      </c>
      <c r="B27" s="179"/>
      <c r="C27" s="179"/>
      <c r="D27" s="179"/>
      <c r="E27" s="179"/>
      <c r="F27" s="24">
        <v>-12.715</v>
      </c>
      <c r="G27" s="24">
        <v>-12.715</v>
      </c>
      <c r="H27" s="24">
        <v>-12.715</v>
      </c>
      <c r="I27" s="24">
        <v>-12.715</v>
      </c>
      <c r="J27" s="24">
        <v>-12.715</v>
      </c>
      <c r="K27" s="24">
        <v>-12.715</v>
      </c>
    </row>
    <row r="28" spans="1:11" ht="31.5" x14ac:dyDescent="0.15">
      <c r="A28" s="181" t="s">
        <v>249</v>
      </c>
      <c r="B28" s="186"/>
      <c r="C28" s="186"/>
      <c r="D28" s="186"/>
      <c r="E28" s="186"/>
      <c r="F28" s="24"/>
      <c r="G28" s="24"/>
      <c r="H28" s="24"/>
      <c r="I28" s="24"/>
      <c r="J28" s="24"/>
      <c r="K28" s="24"/>
    </row>
    <row r="29" spans="1:11" x14ac:dyDescent="0.15">
      <c r="A29" s="220"/>
      <c r="B29" s="220"/>
      <c r="C29" s="220"/>
      <c r="D29" s="220"/>
      <c r="E29" s="220"/>
      <c r="F29" s="24"/>
      <c r="G29" s="24"/>
      <c r="H29" s="24"/>
      <c r="I29" s="24"/>
      <c r="J29" s="24"/>
      <c r="K29" s="24"/>
    </row>
    <row r="30" spans="1:11" ht="15" x14ac:dyDescent="0.25">
      <c r="A30" s="300" t="s">
        <v>302</v>
      </c>
      <c r="B30" s="300"/>
      <c r="C30" s="300"/>
      <c r="D30" s="300"/>
      <c r="E30" s="300"/>
      <c r="F30" s="301"/>
      <c r="G30" s="301"/>
      <c r="H30" s="301"/>
      <c r="I30" s="301"/>
      <c r="J30" s="301"/>
      <c r="K30" s="309"/>
    </row>
    <row r="31" spans="1:11" x14ac:dyDescent="0.15">
      <c r="A31" s="17" t="s">
        <v>66</v>
      </c>
      <c r="B31" s="220"/>
      <c r="C31" s="220"/>
      <c r="D31" s="220"/>
      <c r="E31" s="220"/>
      <c r="F31" s="24"/>
      <c r="G31" s="24"/>
      <c r="H31" s="24"/>
      <c r="I31" s="24"/>
      <c r="J31" s="24"/>
      <c r="K31" s="24"/>
    </row>
    <row r="32" spans="1:11" x14ac:dyDescent="0.15">
      <c r="A32" s="203" t="s">
        <v>303</v>
      </c>
      <c r="B32" s="220"/>
      <c r="C32" s="68">
        <v>-0.375</v>
      </c>
      <c r="D32" s="68">
        <v>-0.48</v>
      </c>
      <c r="E32" s="68">
        <v>-2.6219999999999999</v>
      </c>
      <c r="F32" s="24">
        <v>-8.1579999999999995</v>
      </c>
      <c r="G32" s="24">
        <v>-2.9670000000000001</v>
      </c>
      <c r="H32" s="24">
        <v>-2.9670000000000001</v>
      </c>
      <c r="I32" s="24">
        <v>-2.9670000000000001</v>
      </c>
      <c r="J32" s="24">
        <v>-2.9670000000000001</v>
      </c>
      <c r="K32" s="24">
        <v>-2.9670000000000001</v>
      </c>
    </row>
    <row r="33" spans="1:11" ht="126" x14ac:dyDescent="0.15">
      <c r="A33" s="278" t="s">
        <v>484</v>
      </c>
      <c r="B33" s="220"/>
      <c r="C33" s="68"/>
      <c r="D33" s="68"/>
      <c r="E33" s="68"/>
      <c r="F33" s="24"/>
      <c r="G33" s="24"/>
      <c r="H33" s="24"/>
      <c r="I33" s="24"/>
      <c r="J33" s="24"/>
      <c r="K33" s="24"/>
    </row>
    <row r="34" spans="1:11" x14ac:dyDescent="0.15">
      <c r="A34" s="203"/>
      <c r="B34" s="220"/>
      <c r="C34" s="68"/>
      <c r="D34" s="68"/>
      <c r="E34" s="68"/>
      <c r="F34" s="24"/>
      <c r="G34" s="24"/>
      <c r="H34" s="24"/>
      <c r="I34" s="24"/>
      <c r="J34" s="24"/>
      <c r="K34" s="24"/>
    </row>
    <row r="35" spans="1:11" x14ac:dyDescent="0.15">
      <c r="A35" s="216" t="s">
        <v>67</v>
      </c>
      <c r="B35" s="220"/>
      <c r="C35" s="68"/>
      <c r="D35" s="68"/>
      <c r="E35" s="68"/>
      <c r="F35" s="24"/>
      <c r="G35" s="24"/>
      <c r="H35" s="24"/>
      <c r="I35" s="24"/>
      <c r="J35" s="24"/>
      <c r="K35" s="24"/>
    </row>
    <row r="36" spans="1:11" x14ac:dyDescent="0.15">
      <c r="A36" s="37" t="s">
        <v>371</v>
      </c>
      <c r="B36" s="220"/>
      <c r="C36" s="68"/>
      <c r="D36" s="68"/>
      <c r="E36" s="68"/>
      <c r="F36" s="24"/>
      <c r="G36" s="24">
        <v>10.048999999999999</v>
      </c>
      <c r="H36" s="24">
        <v>10.048999999999999</v>
      </c>
      <c r="I36" s="24">
        <v>10.048999999999999</v>
      </c>
      <c r="J36" s="24">
        <v>10.048999999999999</v>
      </c>
      <c r="K36" s="24">
        <v>10.048999999999999</v>
      </c>
    </row>
    <row r="37" spans="1:11" ht="52.5" x14ac:dyDescent="0.15">
      <c r="A37" s="231" t="s">
        <v>395</v>
      </c>
      <c r="B37" s="220"/>
      <c r="C37" s="220"/>
      <c r="D37" s="220"/>
      <c r="E37" s="220"/>
      <c r="F37" s="24"/>
      <c r="G37" s="24"/>
      <c r="H37" s="24"/>
      <c r="I37" s="24"/>
      <c r="J37" s="24"/>
      <c r="K37" s="24"/>
    </row>
    <row r="38" spans="1:11" x14ac:dyDescent="0.15">
      <c r="A38" s="20"/>
      <c r="B38" s="177"/>
      <c r="C38" s="177"/>
      <c r="D38" s="177"/>
      <c r="E38" s="177"/>
      <c r="F38" s="21"/>
      <c r="G38" s="21"/>
      <c r="H38" s="21"/>
      <c r="I38" s="21"/>
      <c r="J38" s="21"/>
      <c r="K38" s="21"/>
    </row>
    <row r="39" spans="1:11" x14ac:dyDescent="0.15">
      <c r="A39" s="3"/>
      <c r="B39" s="1"/>
      <c r="C39" s="1"/>
      <c r="D39" s="1"/>
      <c r="E39" s="1"/>
      <c r="F39" s="1"/>
      <c r="G39" s="1"/>
      <c r="H39" s="1"/>
      <c r="I39" s="1"/>
      <c r="J39" s="1"/>
      <c r="K39" s="1"/>
    </row>
    <row r="40" spans="1:11" x14ac:dyDescent="0.15">
      <c r="A40" s="4"/>
      <c r="B40" s="8"/>
      <c r="C40" s="8"/>
      <c r="D40" s="8"/>
      <c r="E40" s="8"/>
      <c r="F40" s="8"/>
      <c r="G40" s="8"/>
      <c r="H40" s="8"/>
      <c r="I40" s="8"/>
      <c r="J40" s="8"/>
      <c r="K40" s="8"/>
    </row>
    <row r="42" spans="1:11" x14ac:dyDescent="0.15">
      <c r="A42" s="6"/>
      <c r="B42" s="6"/>
      <c r="C42" s="6"/>
      <c r="D42" s="6"/>
      <c r="E42" s="6"/>
      <c r="F42" s="6"/>
      <c r="G42" s="6"/>
      <c r="H42" s="6"/>
      <c r="I42" s="6"/>
      <c r="J42" s="6"/>
      <c r="K42" s="6"/>
    </row>
    <row r="43" spans="1:11" s="6" customFormat="1" x14ac:dyDescent="0.15">
      <c r="G43" s="46"/>
      <c r="H43" s="46"/>
      <c r="I43" s="46"/>
      <c r="J43" s="46"/>
      <c r="K43" s="46"/>
    </row>
    <row r="44" spans="1:11" x14ac:dyDescent="0.15">
      <c r="A44" s="45"/>
      <c r="B44" s="6"/>
      <c r="C44" s="6"/>
      <c r="D44" s="6"/>
      <c r="E44" s="6"/>
      <c r="F44" s="6"/>
      <c r="G44" s="6"/>
    </row>
  </sheetData>
  <mergeCells count="6">
    <mergeCell ref="A30:K30"/>
    <mergeCell ref="A1:K1"/>
    <mergeCell ref="A11:K11"/>
    <mergeCell ref="A23:K23"/>
    <mergeCell ref="A13:E13"/>
    <mergeCell ref="A18:E18"/>
  </mergeCells>
  <pageMargins left="0.70866141732283472" right="0.70866141732283472"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26</vt:i4>
      </vt:variant>
      <vt:variant>
        <vt:lpstr>Benoemde bereiken</vt:lpstr>
      </vt:variant>
      <vt:variant>
        <vt:i4>1</vt:i4>
      </vt:variant>
    </vt:vector>
  </HeadingPairs>
  <TitlesOfParts>
    <vt:vector size="27" baseType="lpstr">
      <vt:lpstr>Tot zorguitgaven</vt:lpstr>
      <vt:lpstr>stand hb</vt:lpstr>
      <vt:lpstr>Totaal Zvw ow 2026</vt:lpstr>
      <vt:lpstr>Huisartsen</vt:lpstr>
      <vt:lpstr>MDZ</vt:lpstr>
      <vt:lpstr>Tandh</vt:lpstr>
      <vt:lpstr>Paramesch</vt:lpstr>
      <vt:lpstr>Verloskunde</vt:lpstr>
      <vt:lpstr>Kraamzorg</vt:lpstr>
      <vt:lpstr>Zintuiglijk geh</vt:lpstr>
      <vt:lpstr>MSZ</vt:lpstr>
      <vt:lpstr>GRZ en ELV</vt:lpstr>
      <vt:lpstr>BB aca en kapl</vt:lpstr>
      <vt:lpstr>BB CZ</vt:lpstr>
      <vt:lpstr>Overige cur</vt:lpstr>
      <vt:lpstr>ggz</vt:lpstr>
      <vt:lpstr>Apotheek</vt:lpstr>
      <vt:lpstr>hulpm</vt:lpstr>
      <vt:lpstr>Wijkverpleging</vt:lpstr>
      <vt:lpstr>Ambulance</vt:lpstr>
      <vt:lpstr>Overig ziekenv</vt:lpstr>
      <vt:lpstr>Opleidingen</vt:lpstr>
      <vt:lpstr>Grens</vt:lpstr>
      <vt:lpstr>Transformatiemiddelen IZA</vt:lpstr>
      <vt:lpstr>Nom en onv Zvw</vt:lpstr>
      <vt:lpstr>ontv Zvw</vt:lpstr>
      <vt:lpstr>'Totaal Zvw ow 2026'!Afdrukbereik</vt:lpstr>
    </vt:vector>
  </TitlesOfParts>
  <Company>Rijksoverheid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Tabellen FBZ</dc:title>
  <dc:creator>Walter</dc:creator>
  <cp:lastModifiedBy>Ramsaran, K. (Walter)</cp:lastModifiedBy>
  <cp:lastPrinted>2018-09-05T13:05:26Z</cp:lastPrinted>
  <dcterms:created xsi:type="dcterms:W3CDTF">2012-08-06T10:08:34Z</dcterms:created>
  <dcterms:modified xsi:type="dcterms:W3CDTF">2025-09-12T09:12:43Z</dcterms:modified>
</cp:coreProperties>
</file>